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2" activeTab="7"/>
  </bookViews>
  <sheets>
    <sheet name="ประกอบงบทดลอง" sheetId="1" r:id="rId1"/>
    <sheet name="ประกอบงบทดลองลูกหนี้เงินกู้" sheetId="2" r:id="rId2"/>
    <sheet name="รายละเอียด" sheetId="3" r:id="rId3"/>
    <sheet name="ดอกเบี้ย" sheetId="4" r:id="rId4"/>
    <sheet name="รายละเอียดรายได้" sheetId="5" r:id="rId5"/>
    <sheet name="รายงานกระแสเงินสดแบบใหม่" sheetId="6" r:id="rId6"/>
    <sheet name="กระทบยอด ธกส." sheetId="7" r:id="rId7"/>
    <sheet name="กระทบยอดกรุงไทย" sheetId="8" r:id="rId8"/>
    <sheet name="ค่าปรับ" sheetId="9" r:id="rId9"/>
    <sheet name="รับ-จ่ายเงิน" sheetId="10" r:id="rId10"/>
    <sheet name="งบทดลอง" sheetId="11" r:id="rId11"/>
    <sheet name="กระดาษทำการรายรับ" sheetId="12" r:id="rId12"/>
    <sheet name="กระดาษทำการสะสม" sheetId="13" r:id="rId13"/>
    <sheet name="กระดาษทำการคงเหลือ" sheetId="14" r:id="rId14"/>
    <sheet name="โอนงบประมาณ" sheetId="15" r:id="rId15"/>
    <sheet name="เงินคงเหลือ" sheetId="16" r:id="rId16"/>
    <sheet name="Sheet1" sheetId="17" r:id="rId17"/>
  </sheets>
  <definedNames>
    <definedName name="_xlnm.Print_Area" localSheetId="0">'ประกอบงบทดลอง'!$A$1:$D$24</definedName>
    <definedName name="_xlnm.Print_Area" localSheetId="1">'ประกอบงบทดลองลูกหนี้เงินกู้'!$A$1:$E$34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<sst xmlns="http://schemas.openxmlformats.org/spreadsheetml/2006/main" count="1976" uniqueCount="780">
  <si>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</si>
  <si>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</si>
  <si>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</si>
  <si>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</si>
  <si>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</si>
  <si>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</si>
  <si>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</si>
  <si>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</si>
  <si>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</si>
  <si>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</si>
  <si>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</si>
  <si>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</si>
  <si>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</si>
  <si>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</si>
  <si>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</si>
  <si>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</si>
  <si>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</si>
  <si>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</si>
  <si>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</si>
  <si>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</si>
  <si>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</si>
  <si>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</si>
  <si>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</si>
  <si>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</si>
  <si>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</si>
  <si>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</si>
  <si>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</si>
  <si>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</si>
  <si>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</si>
  <si>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</si>
  <si>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</si>
  <si>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</si>
  <si>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</si>
  <si>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</si>
  <si>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</si>
  <si>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</si>
  <si>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</si>
  <si>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</si>
  <si>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</si>
  <si>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</si>
  <si>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</si>
  <si>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</si>
  <si>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</si>
  <si>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</si>
  <si>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</si>
  <si>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</si>
  <si>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</si>
  <si>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</si>
  <si>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</si>
  <si>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</si>
  <si>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</si>
  <si>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</si>
  <si>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</si>
  <si>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</si>
  <si>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</si>
  <si>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</si>
  <si>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</si>
  <si>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</si>
  <si>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</si>
  <si>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</si>
  <si>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</si>
  <si>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</si>
  <si>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</si>
  <si>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</si>
  <si>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</si>
  <si>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</si>
  <si>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</si>
  <si>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</si>
  <si>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</si>
  <si>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</si>
  <si>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</si>
  <si>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</si>
  <si>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</si>
  <si>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</si>
  <si>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</si>
  <si>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</si>
  <si>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</si>
  <si>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</si>
  <si>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</si>
  <si>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</si>
  <si>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</si>
  <si>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</si>
  <si>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</si>
  <si>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</si>
  <si>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</si>
  <si>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</si>
  <si>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</si>
  <si>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</si>
  <si>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</si>
  <si>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</si>
  <si>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</si>
  <si>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</si>
  <si>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</si>
  <si>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</si>
  <si>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</si>
  <si>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</si>
  <si>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</si>
  <si>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</si>
  <si>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</si>
  <si>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</si>
  <si>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</si>
  <si>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</si>
  <si>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</si>
  <si>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</si>
  <si>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</si>
  <si>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</si>
  <si>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</si>
  <si>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</si>
  <si>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</si>
  <si>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</si>
  <si>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</si>
  <si>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</si>
  <si>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</si>
  <si>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</si>
  <si>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</si>
  <si>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</si>
  <si>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</si>
  <si>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</si>
  <si>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</si>
  <si>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</si>
  <si>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</si>
  <si>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</si>
  <si>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</si>
  <si>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</si>
  <si>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</si>
  <si>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</si>
  <si>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</si>
  <si>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</si>
  <si>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</si>
  <si>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</si>
  <si>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</si>
  <si>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</si>
  <si>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</si>
  <si>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</si>
  <si>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</si>
  <si>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</si>
  <si>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</si>
  <si>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</si>
  <si>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</si>
  <si>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</si>
  <si>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</si>
  <si>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</si>
  <si>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</si>
  <si>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</si>
  <si>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</si>
  <si>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</si>
  <si>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</si>
  <si>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</si>
  <si>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</si>
  <si>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</si>
  <si>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</si>
  <si>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</si>
  <si>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</si>
  <si>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</si>
  <si>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</si>
  <si>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</si>
  <si>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</si>
  <si>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</si>
  <si>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</si>
  <si>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</si>
  <si>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</si>
  <si>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</si>
  <si>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</si>
  <si>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</si>
  <si>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</si>
  <si>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</si>
  <si>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</si>
  <si>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</si>
  <si>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</si>
  <si>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</si>
  <si>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</si>
  <si>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</si>
  <si>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</si>
  <si>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</si>
  <si>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</si>
  <si>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</si>
  <si>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</si>
  <si>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</si>
  <si>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</si>
  <si>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</si>
  <si>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</si>
  <si>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</si>
  <si>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</si>
  <si>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</si>
  <si>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</si>
  <si>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</si>
  <si>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</si>
  <si>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</si>
  <si>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</si>
  <si>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</si>
  <si>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</si>
  <si>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</si>
  <si>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</si>
  <si>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</si>
  <si>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</si>
  <si>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</si>
  <si>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</si>
  <si>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</si>
  <si>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</si>
  <si>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</si>
  <si>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</si>
  <si>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</si>
  <si>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</si>
  <si>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</si>
  <si>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</si>
  <si>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</si>
  <si>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</si>
  <si>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</si>
  <si>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</si>
  <si>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</si>
  <si>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</si>
  <si>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</si>
  <si>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</si>
  <si>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</si>
  <si>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</si>
  <si>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</si>
  <si>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</si>
  <si>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</si>
  <si>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</si>
  <si>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</si>
  <si>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</si>
  <si>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</si>
  <si>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</si>
  <si>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</si>
  <si>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</si>
  <si>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</si>
  <si>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</si>
  <si>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</si>
  <si>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</si>
  <si>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</si>
  <si>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</si>
  <si>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</si>
  <si>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</si>
  <si>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</si>
  <si>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</si>
  <si>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</si>
  <si>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</si>
  <si>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</si>
  <si>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</si>
  <si>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</si>
  <si>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</si>
  <si>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</si>
  <si>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</si>
  <si>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</si>
  <si>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</si>
  <si>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</si>
  <si>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</si>
  <si>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</si>
  <si>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</si>
  <si>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</si>
  <si>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11/2559</t>
  </si>
  <si>
    <t>20/2559</t>
  </si>
  <si>
    <t>10/2559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</si>
  <si>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</si>
  <si>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</si>
  <si>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</si>
  <si>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</si>
  <si>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</si>
  <si>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</si>
  <si>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</si>
  <si>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</si>
  <si>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</si>
  <si>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</si>
  <si>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</si>
  <si>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</si>
  <si>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</si>
  <si>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</si>
  <si>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</si>
  <si>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</si>
  <si>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</si>
  <si>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</si>
  <si>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</si>
  <si>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</si>
  <si>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</si>
  <si>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</si>
  <si>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</si>
  <si>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</si>
  <si>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</si>
  <si>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</si>
  <si>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</si>
  <si>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</si>
  <si>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</si>
  <si>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</si>
  <si>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</si>
  <si>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</si>
  <si>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</si>
  <si>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</si>
  <si>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</si>
  <si>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</si>
  <si>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</si>
  <si>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</si>
  <si>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</si>
  <si>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</si>
  <si>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</si>
  <si>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</si>
  <si>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</si>
  <si>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</si>
  <si>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</si>
  <si>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</si>
  <si>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</si>
  <si>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</si>
  <si>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</si>
  <si>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</si>
  <si>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</si>
  <si>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</si>
  <si>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</si>
  <si>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</si>
  <si>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</si>
  <si>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</si>
  <si>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</si>
  <si>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</si>
  <si>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</si>
  <si>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</si>
  <si>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</si>
  <si>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</si>
  <si>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</si>
  <si>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</si>
  <si>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</si>
  <si>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6,802.00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</si>
  <si>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</si>
  <si>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</si>
  <si>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</si>
  <si>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</si>
  <si>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</si>
  <si>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</si>
  <si>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</si>
  <si>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10,619,650.00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</si>
  <si>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</si>
  <si>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</si>
  <si>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</si>
  <si>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</si>
  <si>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</si>
  <si>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1,181,750.00</t>
  </si>
  <si>
    <t>ค่าตอบแทน</t>
  </si>
  <si>
    <t>3,075,200.00</t>
  </si>
  <si>
    <t>ค่าใช้สอย</t>
  </si>
  <si>
    <t>1,796,116.00</t>
  </si>
  <si>
    <t>ค่าวัสดุ</t>
  </si>
  <si>
    <t>456,000.00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</si>
  <si>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</si>
  <si>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</si>
  <si>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</si>
  <si>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</si>
  <si>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</si>
  <si>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2,188,000.00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</si>
  <si>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</si>
  <si>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</si>
  <si>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</si>
  <si>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</si>
  <si>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</si>
  <si>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</si>
  <si>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</si>
  <si>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</si>
  <si>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</si>
  <si>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</si>
  <si>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</si>
  <si>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</si>
  <si>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</si>
  <si>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</si>
  <si>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</si>
  <si>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</si>
  <si>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</si>
  <si>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</si>
  <si>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</si>
  <si>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</si>
  <si>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</si>
  <si>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</si>
  <si>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</si>
  <si>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</si>
  <si>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</si>
  <si>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</si>
  <si>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</si>
  <si>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</si>
  <si>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</si>
  <si>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</si>
  <si>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</si>
  <si>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</si>
  <si>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</si>
  <si>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</si>
  <si>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</si>
  <si>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</si>
  <si>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</si>
  <si>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</si>
  <si>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</si>
  <si>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</si>
  <si>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</si>
  <si>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</si>
  <si>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</si>
  <si>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</si>
  <si>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</si>
  <si>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</si>
  <si>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</si>
  <si>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</si>
  <si>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</si>
  <si>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</si>
  <si>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</si>
  <si>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</si>
  <si>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</si>
  <si>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</si>
  <si>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</si>
  <si>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</si>
  <si>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</si>
  <si>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</si>
  <si>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</si>
  <si>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</si>
  <si>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</si>
  <si>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</si>
  <si>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</si>
  <si>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</si>
  <si>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</si>
  <si>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</si>
  <si>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</si>
  <si>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</si>
  <si>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</si>
  <si>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</si>
  <si>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</si>
  <si>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</si>
  <si>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</si>
  <si>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</si>
  <si>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</si>
  <si>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</si>
  <si>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</si>
  <si>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</si>
  <si>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</si>
  <si>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</si>
  <si>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</si>
  <si>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</si>
  <si>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</si>
  <si>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</si>
  <si>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</si>
  <si>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</si>
  <si>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</si>
  <si>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</si>
  <si>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</si>
  <si>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</si>
  <si>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</si>
  <si>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</si>
  <si>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</si>
  <si>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</si>
  <si>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</si>
  <si>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</si>
  <si>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</si>
  <si>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</si>
  <si>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</si>
  <si>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</si>
  <si>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</si>
  <si>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</si>
  <si>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</si>
  <si>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</si>
  <si>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</si>
  <si>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</si>
  <si>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</si>
  <si>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</si>
  <si>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</si>
  <si>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</si>
  <si>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225.00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</si>
  <si>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</si>
  <si>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</si>
  <si>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</si>
  <si>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</si>
  <si>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</si>
  <si>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</si>
  <si>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</si>
  <si>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</si>
  <si>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</si>
  <si>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</si>
  <si>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</si>
  <si>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</si>
  <si>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</si>
  <si>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t>กลุ่มผลิตภัณฑ์เครื่องปั่นดินเผา บ้านหนองชุมแสง หมู่ 10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</si>
  <si>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</si>
  <si>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</si>
  <si>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</si>
  <si>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</si>
  <si>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41500000  </t>
  </si>
  <si>
    <t xml:space="preserve"> 41600000  </t>
  </si>
  <si>
    <t xml:space="preserve"> 42100000  </t>
  </si>
  <si>
    <t xml:space="preserve"> 43100000  </t>
  </si>
  <si>
    <t xml:space="preserve"> 11041000  </t>
  </si>
  <si>
    <t>2,671,700.00</t>
  </si>
  <si>
    <t xml:space="preserve"> 11042000  </t>
  </si>
  <si>
    <t xml:space="preserve"> 11043002  </t>
  </si>
  <si>
    <t xml:space="preserve"> 11045000  </t>
  </si>
  <si>
    <t xml:space="preserve"> 21040001  </t>
  </si>
  <si>
    <t xml:space="preserve"> 21040004  </t>
  </si>
  <si>
    <t xml:space="preserve"> 21040005  </t>
  </si>
  <si>
    <t xml:space="preserve"> 21040008  </t>
  </si>
  <si>
    <t xml:space="preserve"> 21040013  </t>
  </si>
  <si>
    <t xml:space="preserve"> 21040015  </t>
  </si>
  <si>
    <t xml:space="preserve"> 21040016  </t>
  </si>
  <si>
    <t xml:space="preserve"> 21040099  </t>
  </si>
  <si>
    <t xml:space="preserve"> 31000000  </t>
  </si>
  <si>
    <t xml:space="preserve"> 32000000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</si>
  <si>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</si>
  <si>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</si>
  <si>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</si>
  <si>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</si>
  <si>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</si>
  <si>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</si>
  <si>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</si>
  <si>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</si>
  <si>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</si>
  <si>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56100000  </t>
  </si>
  <si>
    <t>3,460,674.60</t>
  </si>
  <si>
    <t xml:space="preserve"> 21010000  </t>
  </si>
  <si>
    <t>15.10</t>
  </si>
  <si>
    <t>8,795.52</t>
  </si>
  <si>
    <t xml:space="preserve"> 21040014  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</si>
  <si>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</si>
  <si>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</si>
  <si>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</si>
  <si>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</si>
  <si>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</si>
  <si>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</si>
  <si>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</si>
  <si>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</si>
  <si>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</si>
  <si>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</si>
  <si>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</si>
  <si>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</si>
  <si>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</si>
  <si>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</si>
  <si>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</si>
  <si>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</si>
  <si>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</si>
  <si>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</si>
  <si>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</si>
  <si>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</si>
  <si>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</si>
  <si>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</si>
  <si>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</si>
  <si>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</si>
  <si>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</si>
  <si>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</si>
  <si>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</si>
  <si>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</si>
  <si>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</si>
  <si>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</si>
  <si>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</si>
  <si>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</si>
  <si>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</si>
  <si>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</si>
  <si>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</si>
  <si>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</si>
  <si>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</si>
  <si>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</si>
  <si>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</si>
  <si>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</si>
  <si>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</si>
  <si>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</si>
  <si>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</si>
  <si>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</si>
  <si>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</si>
  <si>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</si>
  <si>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</si>
  <si>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</si>
  <si>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</si>
  <si>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</si>
  <si>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</si>
  <si>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</si>
  <si>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</si>
  <si>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</si>
  <si>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</si>
  <si>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</si>
  <si>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</si>
  <si>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</si>
  <si>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</si>
  <si>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</si>
  <si>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</si>
  <si>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</si>
  <si>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</si>
  <si>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</si>
  <si>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</si>
  <si>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</si>
  <si>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</si>
  <si>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</si>
  <si>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</si>
  <si>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</si>
  <si>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</si>
  <si>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</si>
  <si>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</si>
  <si>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</si>
  <si>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</si>
  <si>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</si>
  <si>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</si>
  <si>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</si>
  <si>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</si>
  <si>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</si>
  <si>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</si>
  <si>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</si>
  <si>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</si>
  <si>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</si>
  <si>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</si>
  <si>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</si>
  <si>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</si>
  <si>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</si>
  <si>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 xml:space="preserve">11012001  </t>
  </si>
  <si>
    <t xml:space="preserve">11012002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</si>
  <si>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</si>
  <si>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</si>
  <si>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</si>
  <si>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</si>
  <si>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</si>
  <si>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</si>
  <si>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</si>
  <si>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</si>
  <si>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</si>
  <si>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</si>
  <si>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</si>
  <si>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</si>
  <si>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</si>
  <si>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</si>
  <si>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</si>
  <si>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</si>
  <si>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</si>
  <si>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</si>
  <si>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</si>
  <si>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</si>
  <si>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</si>
  <si>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</si>
  <si>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</si>
  <si>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</si>
  <si>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</si>
  <si>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</si>
  <si>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</si>
  <si>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</si>
  <si>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</si>
  <si>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</si>
  <si>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</si>
  <si>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</si>
  <si>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</si>
  <si>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</si>
  <si>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</si>
  <si>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</si>
  <si>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</si>
  <si>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</si>
  <si>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</si>
  <si>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</si>
  <si>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</si>
  <si>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</si>
  <si>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</si>
  <si>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</si>
  <si>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</si>
  <si>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</si>
  <si>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5310300</t>
  </si>
  <si>
    <t>5330200</t>
  </si>
  <si>
    <t>5330600</t>
  </si>
  <si>
    <t>5340400</t>
  </si>
  <si>
    <t>5410100</t>
  </si>
  <si>
    <t>5410700</t>
  </si>
  <si>
    <t>5411300</t>
  </si>
  <si>
    <t>5610300</t>
  </si>
  <si>
    <t>5420700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</si>
  <si>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</si>
  <si>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</si>
  <si>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</si>
  <si>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</si>
  <si>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</si>
  <si>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</si>
  <si>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</si>
  <si>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รวมค่าสาธารณูปโภค</t>
  </si>
  <si>
    <t>รวมค่าครุภัณฑ์</t>
  </si>
  <si>
    <t>621,900.00</t>
  </si>
  <si>
    <t>โอนงบประมาณ เพิ่ม + , โอนงบประมาณ (ลด) -</t>
  </si>
  <si>
    <t>รวมเงินเดือน (ฝ่ายประจำ)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</si>
  <si>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</si>
  <si>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</si>
  <si>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</si>
  <si>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</si>
  <si>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8/2560</t>
  </si>
  <si>
    <t>กลุ่มเกษตรกรปลูกมันสำปะหลัง บ้านละลม หมู่ 2</t>
  </si>
  <si>
    <t>828,000.00</t>
  </si>
  <si>
    <t>16,680.36</t>
  </si>
  <si>
    <t>1,813,040.00</t>
  </si>
  <si>
    <t>รวมค่าตอบแทน</t>
  </si>
  <si>
    <t>10/2560</t>
  </si>
  <si>
    <t>กลุ่มเกษตรกรบ้านละลม หมู่ 4</t>
  </si>
  <si>
    <t>520.00</t>
  </si>
  <si>
    <t>563,200.00</t>
  </si>
  <si>
    <t>32,911,104.80</t>
  </si>
  <si>
    <t>รายได้เบ็ดเตล็ดอื่นๆ</t>
  </si>
  <si>
    <t xml:space="preserve">41599999  </t>
  </si>
  <si>
    <t>ณ วันที่  31  สิงหาคม   2560</t>
  </si>
  <si>
    <t xml:space="preserve">  ประกอบงบทดลอง  ณ  วันที่    31  สิงหาคม  2560</t>
  </si>
  <si>
    <t>ณ วันที่  31  สิงหาคม  2560</t>
  </si>
  <si>
    <t>วันที่  1  สิงหาคม  2560  ถึง   31  สิงหาคม  2560</t>
  </si>
  <si>
    <t>ปีงบประมาณ 2560 ประจำเดือน สิงหาคม</t>
  </si>
  <si>
    <t>480,566.06</t>
  </si>
  <si>
    <t>1,382.17</t>
  </si>
  <si>
    <t>118,771.00</t>
  </si>
  <si>
    <t>7,928.00</t>
  </si>
  <si>
    <t>196,745.28</t>
  </si>
  <si>
    <t>3,792.21</t>
  </si>
  <si>
    <t>14,847,210.77</t>
  </si>
  <si>
    <t>1,524,602.74</t>
  </si>
  <si>
    <t>16,979,956.00</t>
  </si>
  <si>
    <t>-32,902.00</t>
  </si>
  <si>
    <t>32,623,994.11</t>
  </si>
  <si>
    <t>1,504,803.12</t>
  </si>
  <si>
    <t>8,910,300.00</t>
  </si>
  <si>
    <t>768,900.00</t>
  </si>
  <si>
    <t>3,231.59</t>
  </si>
  <si>
    <t>368.46</t>
  </si>
  <si>
    <t>153,338.64</t>
  </si>
  <si>
    <t>20,895.26</t>
  </si>
  <si>
    <t>7,158.10</t>
  </si>
  <si>
    <t>98.35</t>
  </si>
  <si>
    <t>8,589.72</t>
  </si>
  <si>
    <t>118.02</t>
  </si>
  <si>
    <t>555,010.00</t>
  </si>
  <si>
    <t>135,640.00</t>
  </si>
  <si>
    <t>74,272.00</t>
  </si>
  <si>
    <t>2,337,508.27</t>
  </si>
  <si>
    <t>242,125.25</t>
  </si>
  <si>
    <t>202,896.00</t>
  </si>
  <si>
    <t>32,902.00</t>
  </si>
  <si>
    <t>15,834,224.26</t>
  </si>
  <si>
    <t>1,207,849.34</t>
  </si>
  <si>
    <t>48,458,218.37</t>
  </si>
  <si>
    <t>2,712,652.46</t>
  </si>
  <si>
    <t>9,248,735.00</t>
  </si>
  <si>
    <t>833,802.00</t>
  </si>
  <si>
    <t>2,535,870.00</t>
  </si>
  <si>
    <t>6,539,528.00</t>
  </si>
  <si>
    <t>614,428.00</t>
  </si>
  <si>
    <t>336,951.00</t>
  </si>
  <si>
    <t>43,056.00</t>
  </si>
  <si>
    <t>1,988,927.05</t>
  </si>
  <si>
    <t>129,431.00</t>
  </si>
  <si>
    <t>1,319,026.17</t>
  </si>
  <si>
    <t>171,892.56</t>
  </si>
  <si>
    <t>249,703.35</t>
  </si>
  <si>
    <t>46,765.80</t>
  </si>
  <si>
    <t>2,808,600.00</t>
  </si>
  <si>
    <t>1,168,100.00</t>
  </si>
  <si>
    <t>27,462,280.57</t>
  </si>
  <si>
    <t>3,236,135.36</t>
  </si>
  <si>
    <t>8,963,550.00</t>
  </si>
  <si>
    <t>822,150.00</t>
  </si>
  <si>
    <t>242,485.00</t>
  </si>
  <si>
    <t>39,267.00</t>
  </si>
  <si>
    <t>273,726.93</t>
  </si>
  <si>
    <t>65,304.05</t>
  </si>
  <si>
    <t>5,563,940.00</t>
  </si>
  <si>
    <t>476,000.00</t>
  </si>
  <si>
    <t>21,717,825.64</t>
  </si>
  <si>
    <t>1,672,543.56</t>
  </si>
  <si>
    <t>49,180,106.21</t>
  </si>
  <si>
    <t>4,908,678.92</t>
  </si>
  <si>
    <t>-721,887.84</t>
  </si>
  <si>
    <t>-2,196,026.46</t>
  </si>
  <si>
    <t>30,715,078.34</t>
  </si>
  <si>
    <t>ณ วันที่ 31 สิงหาคม 2560</t>
  </si>
  <si>
    <t>เงินสด</t>
  </si>
  <si>
    <t xml:space="preserve">11011000  </t>
  </si>
  <si>
    <t xml:space="preserve">11041000  </t>
  </si>
  <si>
    <t>เงินรับฝากอื่นๆ เงินรับฝากเงินคืนกรมส่งเสริมการปกครองท้องถิ่น</t>
  </si>
  <si>
    <t>ประจำเดือน สิงหาคม  ปีงบประมาณ   พ.ศ. 2560</t>
  </si>
  <si>
    <t>ประจำเดือน  สิงหาคม ปีงบประมาณ พ.ศ.  2560</t>
  </si>
  <si>
    <t>ประจำเดือน สิงหาคม ปีงบประมาณ พ.ศ. 2560</t>
  </si>
  <si>
    <t>เดือนสิงหาคม ถึงเดือนสิงหาคม   ปีงบประมาณ 2560</t>
  </si>
  <si>
    <t>ประจำเดือน สิงหาคม ปีงบประมาณ พ.ศ.  2560</t>
  </si>
  <si>
    <t>ยอดเงินคงเหลือตามรายงานธนาคาร ณ วันที่  31  สิงหาคม  2560</t>
  </si>
  <si>
    <t>24 ส.ค. 60</t>
  </si>
  <si>
    <t>18021637</t>
  </si>
  <si>
    <t>31 ส.ค. 60</t>
  </si>
  <si>
    <t>18021638</t>
  </si>
  <si>
    <t xml:space="preserve">ยอดเงินคงเหลือตามบัญชี  ณ  วันที่  31  สิงหาคม  2560  </t>
  </si>
  <si>
    <t>(ลงชื่อ)...................................................วันที่ 31  สิงหาคม  2560</t>
  </si>
  <si>
    <t>(ลงชื่อ)............................วันที่  31  สิงหาคม  2560</t>
  </si>
  <si>
    <t>23 ส.ค. 60</t>
  </si>
  <si>
    <t>10067515</t>
  </si>
  <si>
    <t>10067516</t>
  </si>
  <si>
    <t>10067517</t>
  </si>
  <si>
    <t>10067518</t>
  </si>
  <si>
    <t>29 ส.ค. 60</t>
  </si>
  <si>
    <t>10067529</t>
  </si>
  <si>
    <t>10067531</t>
  </si>
  <si>
    <t>(ลงชื่อ)...................................................วันที่  31  สิงหาคม  2560</t>
  </si>
  <si>
    <t>(ลงชื่อ).................................วันที่  31   สิงหาคม  2560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</si>
</sst>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1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0"/>
      <color indexed="62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"/>
      <color indexed="8"/>
      <name val="Arial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0"/>
      <color rgb="FF483D8B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b/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sz val="12"/>
      <color rgb="FF000000"/>
      <name val="Microsoft Sans Serif"/>
      <family val="0"/>
    </font>
    <font>
      <sz val="1"/>
      <color rgb="FF000000"/>
      <name val="Arial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000000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/>
      <right/>
      <top/>
      <bottom style="thin">
        <color rgb="FFD3D3D3"/>
      </bottom>
    </border>
    <border>
      <left style="thin">
        <color rgb="FFFFFFFF"/>
      </left>
      <right>
        <color indexed="63"/>
      </right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A9A9A9"/>
      </right>
      <top style="thin">
        <color rgb="FFD3D3D3"/>
      </top>
      <bottom/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1" fillId="36" borderId="32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15" fillId="35" borderId="34" xfId="0" applyNumberFormat="1" applyFont="1" applyFill="1" applyBorder="1" applyAlignment="1">
      <alignment vertical="top" wrapText="1"/>
    </xf>
    <xf numFmtId="0" fontId="71" fillId="35" borderId="30" xfId="0" applyNumberFormat="1" applyFont="1" applyFill="1" applyBorder="1" applyAlignment="1">
      <alignment horizontal="left" vertical="center" wrapText="1" readingOrder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2" fillId="0" borderId="0" xfId="0" applyNumberFormat="1" applyFont="1" applyFill="1" applyBorder="1" applyAlignment="1">
      <alignment horizontal="right" vertical="top" wrapText="1" readingOrder="1"/>
    </xf>
    <xf numFmtId="0" fontId="71" fillId="0" borderId="33" xfId="0" applyNumberFormat="1" applyFont="1" applyFill="1" applyBorder="1" applyAlignment="1">
      <alignment vertical="center" wrapText="1" readingOrder="1"/>
    </xf>
    <xf numFmtId="0" fontId="71" fillId="0" borderId="40" xfId="0" applyNumberFormat="1" applyFont="1" applyFill="1" applyBorder="1" applyAlignment="1">
      <alignment horizontal="left" vertical="center" wrapText="1" readingOrder="1"/>
    </xf>
    <xf numFmtId="0" fontId="73" fillId="0" borderId="40" xfId="0" applyNumberFormat="1" applyFont="1" applyFill="1" applyBorder="1" applyAlignment="1">
      <alignment vertical="center" wrapText="1" readingOrder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4" fillId="0" borderId="41" xfId="0" applyNumberFormat="1" applyFont="1" applyFill="1" applyBorder="1" applyAlignment="1">
      <alignment horizontal="right" vertical="center" wrapText="1" readingOrder="1"/>
    </xf>
    <xf numFmtId="0" fontId="75" fillId="0" borderId="41" xfId="0" applyNumberFormat="1" applyFont="1" applyFill="1" applyBorder="1" applyAlignment="1">
      <alignment horizontal="right" vertical="center" wrapText="1" readingOrder="1"/>
    </xf>
    <xf numFmtId="0" fontId="74" fillId="0" borderId="42" xfId="0" applyNumberFormat="1" applyFont="1" applyFill="1" applyBorder="1" applyAlignment="1">
      <alignment horizontal="right" vertical="center" wrapText="1" readingOrder="1"/>
    </xf>
    <xf numFmtId="0" fontId="74" fillId="0" borderId="43" xfId="0" applyNumberFormat="1" applyFont="1" applyFill="1" applyBorder="1" applyAlignment="1">
      <alignment horizontal="right" vertical="center" wrapText="1" readingOrder="1"/>
    </xf>
    <xf numFmtId="0" fontId="74" fillId="0" borderId="42" xfId="0" applyNumberFormat="1" applyFont="1" applyFill="1" applyBorder="1" applyAlignment="1">
      <alignment horizontal="center" vertical="center" wrapText="1" readingOrder="1"/>
    </xf>
    <xf numFmtId="0" fontId="73" fillId="36" borderId="32" xfId="0" applyNumberFormat="1" applyFont="1" applyFill="1" applyBorder="1" applyAlignment="1">
      <alignment vertical="top" wrapText="1" readingOrder="1"/>
    </xf>
    <xf numFmtId="0" fontId="76" fillId="0" borderId="44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5" fillId="0" borderId="46" xfId="0" applyNumberFormat="1" applyFont="1" applyFill="1" applyBorder="1" applyAlignment="1">
      <alignment horizontal="right" vertical="center" wrapText="1" readingOrder="1"/>
    </xf>
    <xf numFmtId="0" fontId="71" fillId="0" borderId="44" xfId="0" applyNumberFormat="1" applyFont="1" applyFill="1" applyBorder="1" applyAlignment="1">
      <alignment horizontal="right" vertical="center" wrapText="1" readingOrder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241" fontId="76" fillId="0" borderId="33" xfId="0" applyNumberFormat="1" applyFont="1" applyFill="1" applyBorder="1" applyAlignment="1">
      <alignment horizontal="right" vertical="top" wrapText="1" readingOrder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47" xfId="0" applyNumberFormat="1" applyFont="1" applyFill="1" applyBorder="1" applyAlignment="1">
      <alignment vertical="top" wrapText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9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73" fillId="35" borderId="49" xfId="0" applyNumberFormat="1" applyFont="1" applyFill="1" applyBorder="1" applyAlignment="1">
      <alignment horizontal="center" vertical="center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9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241" fontId="76" fillId="0" borderId="33" xfId="0" applyNumberFormat="1" applyFont="1" applyFill="1" applyBorder="1" applyAlignment="1">
      <alignment horizontal="right" vertical="center" wrapText="1" readingOrder="1"/>
    </xf>
    <xf numFmtId="241" fontId="79" fillId="0" borderId="33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71" fillId="35" borderId="49" xfId="0" applyNumberFormat="1" applyFont="1" applyFill="1" applyBorder="1" applyAlignment="1">
      <alignment horizontal="center" vertical="center" wrapText="1" readingOrder="1"/>
    </xf>
    <xf numFmtId="0" fontId="73" fillId="35" borderId="49" xfId="0" applyNumberFormat="1" applyFont="1" applyFill="1" applyBorder="1" applyAlignment="1">
      <alignment horizontal="center" vertical="center" wrapText="1" readingOrder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81" fillId="0" borderId="53" xfId="0" applyNumberFormat="1" applyFont="1" applyFill="1" applyBorder="1" applyAlignment="1">
      <alignment horizontal="right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79" fillId="0" borderId="33" xfId="0" applyNumberFormat="1" applyFont="1" applyFill="1" applyBorder="1" applyAlignment="1">
      <alignment horizontal="right" vertical="center" wrapText="1" readingOrder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240" fontId="84" fillId="0" borderId="33" xfId="0" applyNumberFormat="1" applyFont="1" applyFill="1" applyBorder="1" applyAlignment="1">
      <alignment horizontal="right" vertical="top" wrapText="1" readingOrder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3" fillId="0" borderId="33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1" fillId="0" borderId="33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86" fillId="0" borderId="33" xfId="0" applyNumberFormat="1" applyFont="1" applyFill="1" applyBorder="1" applyAlignment="1">
      <alignment horizontal="center" vertical="center" wrapText="1" readingOrder="1"/>
    </xf>
    <xf numFmtId="0" fontId="74" fillId="0" borderId="0" xfId="0" applyNumberFormat="1" applyFont="1" applyFill="1" applyBorder="1" applyAlignment="1">
      <alignment vertical="top" wrapText="1" readingOrder="1"/>
    </xf>
    <xf numFmtId="0" fontId="87" fillId="0" borderId="0" xfId="0" applyNumberFormat="1" applyFont="1" applyFill="1" applyBorder="1" applyAlignment="1">
      <alignment vertical="top" wrapText="1" readingOrder="1"/>
    </xf>
    <xf numFmtId="0" fontId="75" fillId="0" borderId="46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5" fillId="0" borderId="46" xfId="0" applyNumberFormat="1" applyFont="1" applyFill="1" applyBorder="1" applyAlignment="1">
      <alignment horizontal="center" vertical="center" wrapText="1" readingOrder="1"/>
    </xf>
    <xf numFmtId="0" fontId="71" fillId="0" borderId="44" xfId="0" applyNumberFormat="1" applyFont="1" applyFill="1" applyBorder="1" applyAlignment="1">
      <alignment horizontal="right" vertical="center" wrapText="1" readingOrder="1"/>
    </xf>
    <xf numFmtId="0" fontId="73" fillId="0" borderId="44" xfId="0" applyNumberFormat="1" applyFont="1" applyFill="1" applyBorder="1" applyAlignment="1">
      <alignment vertical="center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74" fillId="0" borderId="46" xfId="0" applyNumberFormat="1" applyFont="1" applyFill="1" applyBorder="1" applyAlignment="1">
      <alignment horizontal="center" vertical="center" wrapText="1" readingOrder="1"/>
    </xf>
    <xf numFmtId="0" fontId="72" fillId="0" borderId="33" xfId="0" applyNumberFormat="1" applyFont="1" applyFill="1" applyBorder="1" applyAlignment="1">
      <alignment vertical="center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0" fontId="71" fillId="0" borderId="47" xfId="0" applyNumberFormat="1" applyFont="1" applyFill="1" applyBorder="1" applyAlignment="1">
      <alignment horizontal="right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0" fontId="88" fillId="0" borderId="0" xfId="0" applyNumberFormat="1" applyFont="1" applyFill="1" applyBorder="1" applyAlignment="1">
      <alignment horizontal="center" vertical="top" wrapText="1" readingOrder="1"/>
    </xf>
    <xf numFmtId="0" fontId="73" fillId="0" borderId="33" xfId="0" applyNumberFormat="1" applyFont="1" applyFill="1" applyBorder="1" applyAlignment="1">
      <alignment vertical="top" wrapText="1" readingOrder="1"/>
    </xf>
    <xf numFmtId="0" fontId="73" fillId="0" borderId="61" xfId="0" applyNumberFormat="1" applyFont="1" applyFill="1" applyBorder="1" applyAlignment="1">
      <alignment horizontal="right" vertical="top" wrapText="1" readingOrder="1"/>
    </xf>
    <xf numFmtId="0" fontId="76" fillId="0" borderId="33" xfId="0" applyNumberFormat="1" applyFont="1" applyFill="1" applyBorder="1" applyAlignment="1">
      <alignment horizontal="right" vertical="center" wrapText="1" readingOrder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241" fontId="76" fillId="0" borderId="33" xfId="0" applyNumberFormat="1" applyFont="1" applyFill="1" applyBorder="1" applyAlignment="1">
      <alignment horizontal="right" vertical="top" wrapText="1" readingOrder="1"/>
    </xf>
    <xf numFmtId="0" fontId="73" fillId="35" borderId="49" xfId="0" applyNumberFormat="1" applyFont="1" applyFill="1" applyBorder="1" applyAlignment="1">
      <alignment horizontal="center" vertical="center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63" xfId="0" applyNumberFormat="1" applyFont="1" applyFill="1" applyBorder="1" applyAlignment="1">
      <alignment vertical="top" wrapText="1"/>
    </xf>
    <xf numFmtId="0" fontId="15" fillId="35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15" fillId="0" borderId="66" xfId="0" applyNumberFormat="1" applyFont="1" applyFill="1" applyBorder="1" applyAlignment="1">
      <alignment vertical="top" wrapText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67" xfId="0" applyNumberFormat="1" applyFont="1" applyFill="1" applyBorder="1" applyAlignment="1">
      <alignment vertical="top" wrapText="1"/>
    </xf>
    <xf numFmtId="0" fontId="15" fillId="37" borderId="47" xfId="0" applyNumberFormat="1" applyFont="1" applyFill="1" applyBorder="1" applyAlignment="1">
      <alignment vertical="top" wrapText="1"/>
    </xf>
    <xf numFmtId="0" fontId="73" fillId="0" borderId="44" xfId="0" applyNumberFormat="1" applyFont="1" applyFill="1" applyBorder="1" applyAlignment="1">
      <alignment vertical="top" wrapText="1" readingOrder="1"/>
    </xf>
    <xf numFmtId="0" fontId="15" fillId="0" borderId="50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73" fillId="0" borderId="48" xfId="0" applyNumberFormat="1" applyFont="1" applyFill="1" applyBorder="1" applyAlignment="1">
      <alignment horizontal="right" vertical="top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88" fillId="0" borderId="0" xfId="0" applyNumberFormat="1" applyFont="1" applyFill="1" applyBorder="1" applyAlignment="1">
      <alignment horizontal="center" vertical="center" wrapText="1" readingOrder="1"/>
    </xf>
    <xf numFmtId="0" fontId="15" fillId="0" borderId="68" xfId="0" applyNumberFormat="1" applyFont="1" applyFill="1" applyBorder="1" applyAlignment="1">
      <alignment vertical="top" wrapText="1"/>
    </xf>
    <xf numFmtId="0" fontId="15" fillId="35" borderId="67" xfId="0" applyNumberFormat="1" applyFont="1" applyFill="1" applyBorder="1" applyAlignment="1">
      <alignment vertical="top" wrapText="1"/>
    </xf>
    <xf numFmtId="0" fontId="15" fillId="35" borderId="47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9" xfId="0" applyNumberFormat="1" applyFont="1" applyFill="1" applyBorder="1" applyAlignment="1">
      <alignment horizontal="center" vertical="center" wrapText="1" readingOrder="1"/>
    </xf>
    <xf numFmtId="0" fontId="73" fillId="35" borderId="55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left" wrapText="1" readingOrder="1"/>
    </xf>
    <xf numFmtId="0" fontId="79" fillId="0" borderId="44" xfId="0" applyNumberFormat="1" applyFont="1" applyFill="1" applyBorder="1" applyAlignment="1">
      <alignment horizontal="right" vertical="top" wrapText="1" readingOrder="1"/>
    </xf>
    <xf numFmtId="0" fontId="79" fillId="0" borderId="40" xfId="0" applyNumberFormat="1" applyFont="1" applyFill="1" applyBorder="1" applyAlignment="1">
      <alignment horizontal="right" vertical="top" wrapText="1" readingOrder="1"/>
    </xf>
    <xf numFmtId="0" fontId="79" fillId="0" borderId="48" xfId="0" applyNumberFormat="1" applyFont="1" applyFill="1" applyBorder="1" applyAlignment="1">
      <alignment horizontal="right" vertical="top" wrapText="1" readingOrder="1"/>
    </xf>
    <xf numFmtId="241" fontId="79" fillId="0" borderId="44" xfId="0" applyNumberFormat="1" applyFont="1" applyFill="1" applyBorder="1" applyAlignment="1">
      <alignment vertical="top" wrapText="1" readingOrder="1"/>
    </xf>
    <xf numFmtId="241" fontId="79" fillId="0" borderId="48" xfId="0" applyNumberFormat="1" applyFont="1" applyFill="1" applyBorder="1" applyAlignment="1">
      <alignment vertical="top" wrapText="1" readingOrder="1"/>
    </xf>
    <xf numFmtId="241" fontId="76" fillId="0" borderId="44" xfId="0" applyNumberFormat="1" applyFont="1" applyFill="1" applyBorder="1" applyAlignment="1">
      <alignment horizontal="right" vertical="center" wrapText="1" readingOrder="1"/>
    </xf>
    <xf numFmtId="241" fontId="76" fillId="0" borderId="48" xfId="0" applyNumberFormat="1" applyFont="1" applyFill="1" applyBorder="1" applyAlignment="1">
      <alignment horizontal="right" vertical="center" wrapText="1" readingOrder="1"/>
    </xf>
    <xf numFmtId="0" fontId="76" fillId="0" borderId="44" xfId="0" applyNumberFormat="1" applyFont="1" applyFill="1" applyBorder="1" applyAlignment="1">
      <alignment horizontal="right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76" fillId="0" borderId="48" xfId="0" applyNumberFormat="1" applyFont="1" applyFill="1" applyBorder="1" applyAlignment="1">
      <alignment horizontal="right" vertical="center" wrapText="1" readingOrder="1"/>
    </xf>
    <xf numFmtId="0" fontId="89" fillId="0" borderId="0" xfId="0" applyNumberFormat="1" applyFont="1" applyFill="1" applyBorder="1" applyAlignment="1">
      <alignment vertical="top" wrapText="1" readingOrder="1"/>
    </xf>
    <xf numFmtId="0" fontId="89" fillId="0" borderId="52" xfId="0" applyNumberFormat="1" applyFont="1" applyFill="1" applyBorder="1" applyAlignment="1">
      <alignment vertical="top" wrapText="1" readingOrder="1"/>
    </xf>
    <xf numFmtId="0" fontId="78" fillId="37" borderId="42" xfId="0" applyNumberFormat="1" applyFont="1" applyFill="1" applyBorder="1" applyAlignment="1">
      <alignment vertical="top" wrapText="1" readingOrder="1"/>
    </xf>
    <xf numFmtId="0" fontId="78" fillId="37" borderId="67" xfId="0" applyNumberFormat="1" applyFont="1" applyFill="1" applyBorder="1" applyAlignment="1">
      <alignment vertical="top" wrapText="1" readingOrder="1"/>
    </xf>
    <xf numFmtId="0" fontId="78" fillId="37" borderId="47" xfId="0" applyNumberFormat="1" applyFont="1" applyFill="1" applyBorder="1" applyAlignment="1">
      <alignment vertical="top" wrapText="1" readingOrder="1"/>
    </xf>
    <xf numFmtId="0" fontId="73" fillId="0" borderId="29" xfId="0" applyNumberFormat="1" applyFont="1" applyFill="1" applyBorder="1" applyAlignment="1">
      <alignment vertical="top" wrapText="1" readingOrder="1"/>
    </xf>
    <xf numFmtId="0" fontId="73" fillId="0" borderId="50" xfId="0" applyNumberFormat="1" applyFont="1" applyFill="1" applyBorder="1" applyAlignment="1">
      <alignment vertical="top" wrapText="1" readingOrder="1"/>
    </xf>
    <xf numFmtId="0" fontId="73" fillId="0" borderId="51" xfId="0" applyNumberFormat="1" applyFont="1" applyFill="1" applyBorder="1" applyAlignment="1">
      <alignment vertical="top" wrapText="1" readingOrder="1"/>
    </xf>
    <xf numFmtId="0" fontId="73" fillId="0" borderId="43" xfId="0" applyNumberFormat="1" applyFont="1" applyFill="1" applyBorder="1" applyAlignment="1">
      <alignment horizontal="right" vertical="top" wrapText="1" readingOrder="1"/>
    </xf>
    <xf numFmtId="0" fontId="73" fillId="0" borderId="30" xfId="0" applyNumberFormat="1" applyFont="1" applyFill="1" applyBorder="1" applyAlignment="1">
      <alignment horizontal="right" vertical="top" wrapText="1" readingOrder="1"/>
    </xf>
    <xf numFmtId="0" fontId="73" fillId="0" borderId="0" xfId="0" applyNumberFormat="1" applyFont="1" applyFill="1" applyBorder="1" applyAlignment="1">
      <alignment horizontal="right" vertical="top" wrapText="1" readingOrder="1"/>
    </xf>
    <xf numFmtId="0" fontId="73" fillId="0" borderId="34" xfId="0" applyNumberFormat="1" applyFont="1" applyFill="1" applyBorder="1" applyAlignment="1">
      <alignment horizontal="right" vertical="top" wrapText="1" readingOrder="1"/>
    </xf>
    <xf numFmtId="0" fontId="73" fillId="0" borderId="52" xfId="0" applyNumberFormat="1" applyFont="1" applyFill="1" applyBorder="1" applyAlignment="1">
      <alignment horizontal="right" vertical="top" wrapText="1" readingOrder="1"/>
    </xf>
    <xf numFmtId="0" fontId="73" fillId="0" borderId="31" xfId="0" applyNumberFormat="1" applyFont="1" applyFill="1" applyBorder="1" applyAlignment="1">
      <alignment horizontal="right" vertical="top" wrapText="1" readingOrder="1"/>
    </xf>
    <xf numFmtId="0" fontId="73" fillId="0" borderId="69" xfId="0" applyNumberFormat="1" applyFont="1" applyFill="1" applyBorder="1" applyAlignment="1">
      <alignment vertical="top" wrapText="1" readingOrder="1"/>
    </xf>
    <xf numFmtId="0" fontId="73" fillId="0" borderId="40" xfId="0" applyNumberFormat="1" applyFont="1" applyFill="1" applyBorder="1" applyAlignment="1">
      <alignment vertical="top" wrapText="1" readingOrder="1"/>
    </xf>
    <xf numFmtId="0" fontId="73" fillId="0" borderId="70" xfId="0" applyNumberFormat="1" applyFont="1" applyFill="1" applyBorder="1" applyAlignment="1">
      <alignment vertical="top" wrapText="1" readingOrder="1"/>
    </xf>
    <xf numFmtId="0" fontId="73" fillId="0" borderId="69" xfId="0" applyNumberFormat="1" applyFont="1" applyFill="1" applyBorder="1" applyAlignment="1">
      <alignment horizontal="right" vertical="top" wrapText="1" readingOrder="1"/>
    </xf>
    <xf numFmtId="0" fontId="71" fillId="35" borderId="43" xfId="0" applyNumberFormat="1" applyFont="1" applyFill="1" applyBorder="1" applyAlignment="1">
      <alignment horizontal="left" vertical="center" wrapText="1" readingOrder="1"/>
    </xf>
    <xf numFmtId="0" fontId="71" fillId="35" borderId="63" xfId="0" applyNumberFormat="1" applyFont="1" applyFill="1" applyBorder="1" applyAlignment="1">
      <alignment horizontal="center" vertical="center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1" fillId="35" borderId="30" xfId="0" applyNumberFormat="1" applyFont="1" applyFill="1" applyBorder="1" applyAlignment="1">
      <alignment horizontal="center" vertical="center" wrapText="1" readingOrder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71" fillId="35" borderId="34" xfId="0" applyNumberFormat="1" applyFont="1" applyFill="1" applyBorder="1" applyAlignment="1">
      <alignment horizontal="center" vertical="center" wrapText="1" readingOrder="1"/>
    </xf>
    <xf numFmtId="0" fontId="71" fillId="35" borderId="51" xfId="0" applyNumberFormat="1" applyFont="1" applyFill="1" applyBorder="1" applyAlignment="1">
      <alignment horizontal="center" vertical="center" wrapText="1" readingOrder="1"/>
    </xf>
    <xf numFmtId="0" fontId="71" fillId="35" borderId="31" xfId="0" applyNumberFormat="1" applyFont="1" applyFill="1" applyBorder="1" applyAlignment="1">
      <alignment horizontal="center" vertical="center" wrapText="1" readingOrder="1"/>
    </xf>
    <xf numFmtId="0" fontId="71" fillId="35" borderId="0" xfId="0" applyNumberFormat="1" applyFont="1" applyFill="1" applyBorder="1" applyAlignment="1">
      <alignment horizontal="left" wrapText="1" readingOrder="1"/>
    </xf>
    <xf numFmtId="0" fontId="73" fillId="35" borderId="71" xfId="0" applyNumberFormat="1" applyFont="1" applyFill="1" applyBorder="1" applyAlignment="1">
      <alignment horizontal="center" vertical="center" wrapText="1" readingOrder="1"/>
    </xf>
    <xf numFmtId="0" fontId="73" fillId="35" borderId="47" xfId="0" applyNumberFormat="1" applyFont="1" applyFill="1" applyBorder="1" applyAlignment="1">
      <alignment horizontal="center" vertical="center" wrapText="1" readingOrder="1"/>
    </xf>
    <xf numFmtId="0" fontId="73" fillId="35" borderId="42" xfId="0" applyNumberFormat="1" applyFont="1" applyFill="1" applyBorder="1" applyAlignment="1">
      <alignment horizontal="center" vertical="center" wrapText="1" readingOrder="1"/>
    </xf>
    <xf numFmtId="0" fontId="73" fillId="35" borderId="63" xfId="0" applyNumberFormat="1" applyFont="1" applyFill="1" applyBorder="1" applyAlignment="1">
      <alignment horizontal="center" vertical="center" wrapText="1" readingOrder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0" borderId="70" xfId="0" applyNumberFormat="1" applyFont="1" applyFill="1" applyBorder="1" applyAlignment="1">
      <alignment vertical="top" wrapText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79" fillId="36" borderId="33" xfId="0" applyNumberFormat="1" applyFont="1" applyFill="1" applyBorder="1" applyAlignment="1">
      <alignment horizontal="right" vertical="top" wrapText="1" readingOrder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0" fontId="81" fillId="0" borderId="53" xfId="0" applyNumberFormat="1" applyFont="1" applyFill="1" applyBorder="1" applyAlignment="1">
      <alignment horizontal="right" vertical="center" wrapText="1" readingOrder="1"/>
    </xf>
    <xf numFmtId="0" fontId="15" fillId="0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80" fillId="0" borderId="74" xfId="0" applyNumberFormat="1" applyFont="1" applyFill="1" applyBorder="1" applyAlignment="1">
      <alignment vertical="top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80" fillId="0" borderId="72" xfId="0" applyNumberFormat="1" applyFont="1" applyFill="1" applyBorder="1" applyAlignment="1">
      <alignment horizontal="right"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vertical="top" wrapText="1" readingOrder="1"/>
    </xf>
    <xf numFmtId="0" fontId="80" fillId="0" borderId="53" xfId="0" applyNumberFormat="1" applyFont="1" applyFill="1" applyBorder="1" applyAlignment="1">
      <alignment horizontal="center" vertical="center" wrapText="1" readingOrder="1"/>
    </xf>
    <xf numFmtId="0" fontId="81" fillId="0" borderId="53" xfId="0" applyNumberFormat="1" applyFont="1" applyFill="1" applyBorder="1" applyAlignment="1">
      <alignment horizontal="right" vertical="top" wrapText="1" readingOrder="1"/>
    </xf>
    <xf numFmtId="0" fontId="15" fillId="0" borderId="75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81" fillId="35" borderId="53" xfId="0" applyNumberFormat="1" applyFont="1" applyFill="1" applyBorder="1" applyAlignment="1">
      <alignment horizontal="center" vertical="top" wrapText="1" readingOrder="1"/>
    </xf>
    <xf numFmtId="0" fontId="15" fillId="35" borderId="76" xfId="0" applyNumberFormat="1" applyFont="1" applyFill="1" applyBorder="1" applyAlignment="1">
      <alignment vertical="top" wrapText="1"/>
    </xf>
    <xf numFmtId="0" fontId="15" fillId="35" borderId="77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81" fillId="35" borderId="75" xfId="0" applyNumberFormat="1" applyFont="1" applyFill="1" applyBorder="1" applyAlignment="1">
      <alignment vertical="top" wrapText="1" readingOrder="1"/>
    </xf>
    <xf numFmtId="0" fontId="15" fillId="35" borderId="75" xfId="0" applyNumberFormat="1" applyFont="1" applyFill="1" applyBorder="1" applyAlignment="1">
      <alignment vertical="top" wrapText="1"/>
    </xf>
    <xf numFmtId="0" fontId="88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1" fillId="35" borderId="45" xfId="0" applyNumberFormat="1" applyFont="1" applyFill="1" applyBorder="1" applyAlignment="1">
      <alignment vertical="top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90" fillId="0" borderId="33" xfId="0" applyNumberFormat="1" applyFont="1" applyFill="1" applyBorder="1" applyAlignment="1">
      <alignment horizontal="right" vertical="center" wrapText="1" readingOrder="1"/>
    </xf>
    <xf numFmtId="0" fontId="79" fillId="0" borderId="33" xfId="0" applyNumberFormat="1" applyFont="1" applyFill="1" applyBorder="1" applyAlignment="1">
      <alignment horizontal="right" vertical="center" wrapText="1" readingOrder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82" fillId="0" borderId="33" xfId="0" applyNumberFormat="1" applyFont="1" applyFill="1" applyBorder="1" applyAlignment="1">
      <alignment horizontal="right" vertical="center" wrapText="1" readingOrder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71" fillId="35" borderId="50" xfId="0" applyNumberFormat="1" applyFont="1" applyFill="1" applyBorder="1" applyAlignment="1">
      <alignment horizontal="right" vertical="center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79" xfId="0" applyNumberFormat="1" applyFont="1" applyFill="1" applyBorder="1" applyAlignment="1">
      <alignment vertical="top" wrapText="1"/>
    </xf>
    <xf numFmtId="0" fontId="15" fillId="0" borderId="80" xfId="0" applyNumberFormat="1" applyFont="1" applyFill="1" applyBorder="1" applyAlignment="1">
      <alignment vertical="top" wrapText="1"/>
    </xf>
    <xf numFmtId="0" fontId="15" fillId="0" borderId="81" xfId="0" applyNumberFormat="1" applyFont="1" applyFill="1" applyBorder="1" applyAlignment="1">
      <alignment vertical="top" wrapText="1"/>
    </xf>
    <xf numFmtId="240" fontId="84" fillId="0" borderId="33" xfId="0" applyNumberFormat="1" applyFont="1" applyFill="1" applyBorder="1" applyAlignment="1">
      <alignment horizontal="right" vertical="top" wrapText="1" readingOrder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7"/>
  <sheetViews>
    <sheetView view="pageBreakPreview" zoomScale="142" zoomScaleSheetLayoutView="142" workbookViewId="0" topLeftCell="A1">
      <selection activeCell="A3" sqref="A3:D3"/>
    </sheetView>
  </sheetViews>
  <sheetFormatPr defaultColWidth="9.140625" defaultRowHeight="16.5" customHeight="1"/>
  <cols>
    <col min="1" max="1" width="65.28125" style="98" customWidth="1"/>
    <col min="2" max="2" width="6.57421875" style="102" customWidth="1"/>
    <col min="3" max="3" width="13.28125" style="9" customWidth="1"/>
    <col min="4" max="4" width="14.28125" style="5" customWidth="1"/>
    <col min="5" max="5" width="10.8515625" style="98" bestFit="1" customWidth="1"/>
    <col min="6" max="6" width="11.140625" style="98" bestFit="1" customWidth="1"/>
    <col min="7" max="16384" width="9.140625" style="98" customWidth="1"/>
  </cols>
  <sheetData>
    <row r="1" spans="1:4" ht="16.5" customHeight="1">
      <c r="A1" s="230" t="s">
        <v>29</v>
      </c>
      <c r="B1" s="230"/>
      <c r="C1" s="230"/>
      <c r="D1" s="230"/>
    </row>
    <row r="2" spans="1:4" ht="16.5" customHeight="1">
      <c r="A2" s="229" t="s">
        <v>224</v>
      </c>
      <c r="B2" s="229"/>
      <c r="C2" s="229"/>
      <c r="D2" s="229"/>
    </row>
    <row r="3" spans="1:4" ht="16.5" customHeight="1">
      <c r="A3" s="229" t="s">
        <v>682</v>
      </c>
      <c r="B3" s="229"/>
      <c r="C3" s="229"/>
      <c r="D3" s="229"/>
    </row>
    <row r="4" spans="1:11" ht="16.5" customHeight="1">
      <c r="A4" s="99"/>
      <c r="B4" s="99"/>
      <c r="C4" s="99"/>
      <c r="D4" s="99"/>
      <c r="K4" s="131"/>
    </row>
    <row r="5" spans="1:13" ht="16.5" customHeight="1">
      <c r="A5" s="101" t="s">
        <v>228</v>
      </c>
      <c r="B5" s="99"/>
      <c r="C5" s="99"/>
      <c r="D5" s="99"/>
      <c r="M5" s="130"/>
    </row>
    <row r="6" spans="1:4" ht="16.5" customHeight="1">
      <c r="A6" s="101"/>
      <c r="B6" s="99"/>
      <c r="C6" s="99"/>
      <c r="D6" s="99" t="s">
        <v>41</v>
      </c>
    </row>
    <row r="7" spans="1:4" ht="16.5" customHeight="1">
      <c r="A7" s="101" t="s">
        <v>235</v>
      </c>
      <c r="B7" s="99"/>
      <c r="C7" s="3"/>
      <c r="D7" s="43">
        <v>3696</v>
      </c>
    </row>
    <row r="8" spans="1:4" ht="16.5" customHeight="1">
      <c r="A8" s="101" t="s">
        <v>237</v>
      </c>
      <c r="B8" s="99"/>
      <c r="C8" s="3"/>
      <c r="D8" s="43">
        <v>6577</v>
      </c>
    </row>
    <row r="9" spans="1:4" ht="16.5" customHeight="1">
      <c r="A9" s="101" t="s">
        <v>236</v>
      </c>
      <c r="B9" s="99"/>
      <c r="C9" s="3"/>
      <c r="D9" s="43">
        <v>23470</v>
      </c>
    </row>
    <row r="10" spans="1:4" ht="16.5" customHeight="1">
      <c r="A10" s="101" t="s">
        <v>238</v>
      </c>
      <c r="B10" s="99"/>
      <c r="C10" s="3"/>
      <c r="D10" s="43">
        <v>1450</v>
      </c>
    </row>
    <row r="11" spans="1:4" ht="16.5" customHeight="1">
      <c r="A11" s="101" t="s">
        <v>239</v>
      </c>
      <c r="B11" s="99"/>
      <c r="C11" s="3"/>
      <c r="D11" s="43">
        <v>6374</v>
      </c>
    </row>
    <row r="12" spans="1:4" ht="16.5" customHeight="1">
      <c r="A12" s="101" t="s">
        <v>249</v>
      </c>
      <c r="B12" s="99"/>
      <c r="C12" s="3"/>
      <c r="D12" s="5">
        <v>0</v>
      </c>
    </row>
    <row r="13" spans="1:4" ht="16.5" customHeight="1">
      <c r="A13" s="98" t="s">
        <v>240</v>
      </c>
      <c r="D13" s="5">
        <v>0</v>
      </c>
    </row>
    <row r="14" spans="1:4" ht="16.5" customHeight="1">
      <c r="A14" s="98" t="s">
        <v>241</v>
      </c>
      <c r="D14" s="5">
        <v>0</v>
      </c>
    </row>
    <row r="15" spans="1:4" ht="16.5" customHeight="1">
      <c r="A15" s="101" t="s">
        <v>242</v>
      </c>
      <c r="D15" s="5">
        <v>0</v>
      </c>
    </row>
    <row r="16" spans="1:7" ht="16.5" customHeight="1">
      <c r="A16" s="101" t="s">
        <v>243</v>
      </c>
      <c r="D16" s="5">
        <v>0</v>
      </c>
      <c r="G16" s="100"/>
    </row>
    <row r="17" spans="1:7" ht="16.5" customHeight="1">
      <c r="A17" s="101" t="s">
        <v>244</v>
      </c>
      <c r="D17" s="5">
        <v>0</v>
      </c>
      <c r="G17" s="127"/>
    </row>
    <row r="18" spans="1:4" ht="16.5" customHeight="1">
      <c r="A18" s="101" t="s">
        <v>245</v>
      </c>
      <c r="D18" s="5">
        <v>0</v>
      </c>
    </row>
    <row r="19" spans="1:4" ht="16.5" customHeight="1">
      <c r="A19" s="101" t="s">
        <v>246</v>
      </c>
      <c r="D19" s="5">
        <v>0</v>
      </c>
    </row>
    <row r="20" spans="1:4" ht="16.5" customHeight="1">
      <c r="A20" s="101" t="s">
        <v>247</v>
      </c>
      <c r="D20" s="5">
        <v>0</v>
      </c>
    </row>
    <row r="21" spans="1:4" ht="16.5" customHeight="1">
      <c r="A21" s="101" t="s">
        <v>248</v>
      </c>
      <c r="D21" s="5">
        <v>0</v>
      </c>
    </row>
    <row r="22" spans="1:4" ht="16.5" customHeight="1">
      <c r="A22" s="100"/>
      <c r="D22" s="128"/>
    </row>
    <row r="23" spans="1:4" ht="16.5" customHeight="1" thickBot="1">
      <c r="A23" s="100"/>
      <c r="C23" s="9" t="s">
        <v>6</v>
      </c>
      <c r="D23" s="129">
        <f>SUM(D7:D21)</f>
        <v>41567</v>
      </c>
    </row>
    <row r="24" spans="1:4" ht="16.5" customHeight="1" thickTop="1">
      <c r="A24" s="99"/>
      <c r="D24" s="10"/>
    </row>
    <row r="25" spans="2:4" ht="16.5" customHeight="1">
      <c r="B25" s="98"/>
      <c r="C25" s="2"/>
      <c r="D25" s="2"/>
    </row>
    <row r="26" spans="2:4" ht="16.5" customHeight="1">
      <c r="B26" s="98"/>
      <c r="C26" s="2"/>
      <c r="D26" s="2"/>
    </row>
    <row r="27" spans="2:4" ht="16.5" customHeight="1">
      <c r="B27" s="98"/>
      <c r="C27" s="2"/>
      <c r="D27" s="2"/>
    </row>
    <row r="28" spans="2:4" ht="16.5" customHeight="1">
      <c r="B28" s="98"/>
      <c r="C28" s="2"/>
      <c r="D28" s="2"/>
    </row>
    <row r="29" spans="2:4" ht="16.5" customHeight="1">
      <c r="B29" s="98"/>
      <c r="C29" s="2"/>
      <c r="D29" s="2"/>
    </row>
    <row r="30" spans="2:4" ht="16.5" customHeight="1">
      <c r="B30" s="98"/>
      <c r="C30" s="2"/>
      <c r="D30" s="2"/>
    </row>
    <row r="31" spans="2:4" ht="16.5" customHeight="1">
      <c r="B31" s="98"/>
      <c r="C31" s="2"/>
      <c r="D31" s="2"/>
    </row>
    <row r="32" spans="2:4" ht="16.5" customHeight="1">
      <c r="B32" s="98"/>
      <c r="C32" s="2"/>
      <c r="D32" s="2"/>
    </row>
    <row r="33" spans="2:4" ht="16.5" customHeight="1">
      <c r="B33" s="98"/>
      <c r="C33" s="2"/>
      <c r="D33" s="2"/>
    </row>
    <row r="34" spans="2:4" ht="16.5" customHeight="1">
      <c r="B34" s="98"/>
      <c r="C34" s="2"/>
      <c r="D34" s="2"/>
    </row>
    <row r="35" spans="2:4" ht="16.5" customHeight="1">
      <c r="B35" s="98"/>
      <c r="C35" s="2"/>
      <c r="D35" s="2"/>
    </row>
    <row r="36" spans="2:4" ht="16.5" customHeight="1">
      <c r="B36" s="98"/>
      <c r="C36" s="2"/>
      <c r="D36" s="2"/>
    </row>
    <row r="37" spans="2:4" ht="16.5" customHeight="1">
      <c r="B37" s="98"/>
      <c r="C37" s="2"/>
      <c r="D37" s="2"/>
    </row>
    <row r="38" spans="2:4" ht="16.5" customHeight="1">
      <c r="B38" s="98"/>
      <c r="C38" s="2"/>
      <c r="D38" s="2"/>
    </row>
    <row r="39" spans="2:4" ht="16.5" customHeight="1">
      <c r="B39" s="98"/>
      <c r="C39" s="2"/>
      <c r="D39" s="2"/>
    </row>
    <row r="40" spans="2:4" ht="16.5" customHeight="1">
      <c r="B40" s="98"/>
      <c r="C40" s="2"/>
      <c r="D40" s="2"/>
    </row>
    <row r="41" spans="2:4" ht="16.5" customHeight="1">
      <c r="B41" s="98"/>
      <c r="C41" s="2"/>
      <c r="D41" s="2"/>
    </row>
    <row r="42" spans="2:4" ht="16.5" customHeight="1">
      <c r="B42" s="98"/>
      <c r="C42" s="2"/>
      <c r="D42" s="2"/>
    </row>
    <row r="43" spans="2:4" ht="16.5" customHeight="1">
      <c r="B43" s="98"/>
      <c r="C43" s="2"/>
      <c r="D43" s="2"/>
    </row>
    <row r="44" spans="2:4" ht="16.5" customHeight="1">
      <c r="B44" s="98"/>
      <c r="C44" s="2"/>
      <c r="D44" s="2"/>
    </row>
    <row r="45" spans="2:4" ht="16.5" customHeight="1">
      <c r="B45" s="98"/>
      <c r="C45" s="2"/>
      <c r="D45" s="2"/>
    </row>
    <row r="46" spans="2:4" ht="16.5" customHeight="1">
      <c r="B46" s="98"/>
      <c r="C46" s="2"/>
      <c r="D46" s="2"/>
    </row>
    <row r="47" spans="2:4" ht="16.5" customHeight="1">
      <c r="B47" s="98"/>
      <c r="C47" s="2"/>
      <c r="D47" s="2"/>
    </row>
    <row r="48" spans="2:4" ht="16.5" customHeight="1">
      <c r="B48" s="98"/>
      <c r="C48" s="2"/>
      <c r="D48" s="2"/>
    </row>
    <row r="49" spans="2:4" ht="16.5" customHeight="1">
      <c r="B49" s="98"/>
      <c r="C49" s="2"/>
      <c r="D49" s="2"/>
    </row>
    <row r="50" spans="2:4" ht="16.5" customHeight="1">
      <c r="B50" s="98"/>
      <c r="C50" s="2"/>
      <c r="D50" s="2"/>
    </row>
    <row r="51" spans="2:4" ht="16.5" customHeight="1">
      <c r="B51" s="98"/>
      <c r="C51" s="2"/>
      <c r="D51" s="2"/>
    </row>
    <row r="52" spans="2:4" ht="16.5" customHeight="1">
      <c r="B52" s="98"/>
      <c r="C52" s="2"/>
      <c r="D52" s="2"/>
    </row>
    <row r="53" spans="2:4" ht="16.5" customHeight="1">
      <c r="B53" s="98"/>
      <c r="C53" s="2"/>
      <c r="D53" s="2"/>
    </row>
    <row r="54" spans="2:4" ht="16.5" customHeight="1">
      <c r="B54" s="98"/>
      <c r="C54" s="2"/>
      <c r="D54" s="2"/>
    </row>
    <row r="55" spans="2:4" ht="16.5" customHeight="1">
      <c r="B55" s="98"/>
      <c r="C55" s="2"/>
      <c r="D55" s="2"/>
    </row>
    <row r="56" spans="2:4" ht="16.5" customHeight="1">
      <c r="B56" s="98"/>
      <c r="C56" s="2"/>
      <c r="D56" s="2"/>
    </row>
    <row r="57" spans="2:4" ht="16.5" customHeight="1">
      <c r="B57" s="98"/>
      <c r="C57" s="2"/>
      <c r="D57" s="2"/>
    </row>
    <row r="58" spans="2:4" ht="16.5" customHeight="1">
      <c r="B58" s="98"/>
      <c r="C58" s="2"/>
      <c r="D58" s="2"/>
    </row>
    <row r="59" spans="2:4" ht="16.5" customHeight="1">
      <c r="B59" s="98"/>
      <c r="C59" s="2"/>
      <c r="D59" s="2"/>
    </row>
    <row r="60" spans="2:4" ht="16.5" customHeight="1">
      <c r="B60" s="98"/>
      <c r="C60" s="2"/>
      <c r="D60" s="2"/>
    </row>
    <row r="61" spans="2:4" ht="16.5" customHeight="1">
      <c r="B61" s="98"/>
      <c r="C61" s="2"/>
      <c r="D61" s="2"/>
    </row>
    <row r="62" spans="2:4" ht="16.5" customHeight="1">
      <c r="B62" s="98"/>
      <c r="C62" s="2"/>
      <c r="D62" s="2"/>
    </row>
    <row r="63" spans="2:4" ht="16.5" customHeight="1">
      <c r="B63" s="98"/>
      <c r="C63" s="2"/>
      <c r="D63" s="2"/>
    </row>
    <row r="64" spans="2:4" ht="16.5" customHeight="1">
      <c r="B64" s="98"/>
      <c r="C64" s="2"/>
      <c r="D64" s="2"/>
    </row>
    <row r="65" spans="2:4" ht="16.5" customHeight="1">
      <c r="B65" s="98"/>
      <c r="C65" s="2"/>
      <c r="D65" s="2"/>
    </row>
    <row r="66" spans="2:4" ht="16.5" customHeight="1">
      <c r="B66" s="98"/>
      <c r="C66" s="2"/>
      <c r="D66" s="2"/>
    </row>
    <row r="67" spans="2:4" ht="16.5" customHeight="1">
      <c r="B67" s="98"/>
      <c r="C67" s="2"/>
      <c r="D67" s="2"/>
    </row>
    <row r="68" spans="2:4" ht="16.5" customHeight="1">
      <c r="B68" s="98"/>
      <c r="C68" s="2"/>
      <c r="D68" s="2"/>
    </row>
    <row r="69" spans="2:4" ht="16.5" customHeight="1">
      <c r="B69" s="98"/>
      <c r="C69" s="2"/>
      <c r="D69" s="2"/>
    </row>
    <row r="70" spans="2:4" ht="16.5" customHeight="1">
      <c r="B70" s="98"/>
      <c r="C70" s="2"/>
      <c r="D70" s="2"/>
    </row>
    <row r="71" spans="2:4" ht="16.5" customHeight="1">
      <c r="B71" s="98"/>
      <c r="C71" s="2"/>
      <c r="D71" s="2"/>
    </row>
    <row r="72" spans="2:4" ht="16.5" customHeight="1">
      <c r="B72" s="98"/>
      <c r="C72" s="2"/>
      <c r="D72" s="2"/>
    </row>
    <row r="73" spans="2:4" ht="16.5" customHeight="1">
      <c r="B73" s="98"/>
      <c r="C73" s="2"/>
      <c r="D73" s="2"/>
    </row>
    <row r="74" spans="2:4" ht="16.5" customHeight="1">
      <c r="B74" s="98"/>
      <c r="C74" s="2"/>
      <c r="D74" s="2"/>
    </row>
    <row r="75" spans="2:4" ht="16.5" customHeight="1">
      <c r="B75" s="98"/>
      <c r="C75" s="2"/>
      <c r="D75" s="2"/>
    </row>
    <row r="76" spans="2:4" ht="16.5" customHeight="1">
      <c r="B76" s="98"/>
      <c r="C76" s="2"/>
      <c r="D76" s="2"/>
    </row>
    <row r="77" spans="2:4" ht="16.5" customHeight="1">
      <c r="B77" s="98"/>
      <c r="C77" s="2"/>
      <c r="D77" s="2"/>
    </row>
    <row r="78" spans="2:4" ht="16.5" customHeight="1">
      <c r="B78" s="98"/>
      <c r="C78" s="2"/>
      <c r="D78" s="2"/>
    </row>
    <row r="79" spans="2:4" ht="16.5" customHeight="1">
      <c r="B79" s="98"/>
      <c r="C79" s="2"/>
      <c r="D79" s="2"/>
    </row>
    <row r="80" spans="2:4" ht="16.5" customHeight="1">
      <c r="B80" s="98"/>
      <c r="C80" s="2"/>
      <c r="D80" s="2"/>
    </row>
    <row r="81" spans="2:4" ht="16.5" customHeight="1">
      <c r="B81" s="98"/>
      <c r="C81" s="2"/>
      <c r="D81" s="2"/>
    </row>
    <row r="82" spans="2:4" ht="16.5" customHeight="1">
      <c r="B82" s="98"/>
      <c r="C82" s="2"/>
      <c r="D82" s="2"/>
    </row>
    <row r="83" spans="2:4" ht="16.5" customHeight="1">
      <c r="B83" s="98"/>
      <c r="C83" s="2"/>
      <c r="D83" s="2"/>
    </row>
    <row r="84" spans="2:4" ht="16.5" customHeight="1">
      <c r="B84" s="98"/>
      <c r="C84" s="2"/>
      <c r="D84" s="2"/>
    </row>
    <row r="85" spans="2:4" ht="16.5" customHeight="1">
      <c r="B85" s="98"/>
      <c r="C85" s="2"/>
      <c r="D85" s="2"/>
    </row>
    <row r="86" spans="2:4" ht="16.5" customHeight="1">
      <c r="B86" s="98"/>
      <c r="C86" s="2"/>
      <c r="D86" s="2"/>
    </row>
    <row r="87" spans="2:4" ht="16.5" customHeight="1">
      <c r="B87" s="98"/>
      <c r="C87" s="2"/>
      <c r="D87" s="2"/>
    </row>
    <row r="88" spans="2:4" ht="16.5" customHeight="1">
      <c r="B88" s="98"/>
      <c r="C88" s="2"/>
      <c r="D88" s="2"/>
    </row>
    <row r="89" spans="2:4" ht="16.5" customHeight="1">
      <c r="B89" s="98"/>
      <c r="C89" s="2"/>
      <c r="D89" s="2"/>
    </row>
    <row r="90" spans="2:4" ht="16.5" customHeight="1">
      <c r="B90" s="98"/>
      <c r="C90" s="2"/>
      <c r="D90" s="2"/>
    </row>
    <row r="91" spans="2:4" ht="16.5" customHeight="1">
      <c r="B91" s="98"/>
      <c r="C91" s="2"/>
      <c r="D91" s="2"/>
    </row>
    <row r="92" spans="2:4" ht="16.5" customHeight="1">
      <c r="B92" s="98"/>
      <c r="C92" s="2"/>
      <c r="D92" s="2"/>
    </row>
    <row r="93" spans="2:4" ht="16.5" customHeight="1">
      <c r="B93" s="98"/>
      <c r="C93" s="2"/>
      <c r="D93" s="2"/>
    </row>
    <row r="94" spans="2:4" ht="16.5" customHeight="1">
      <c r="B94" s="98"/>
      <c r="C94" s="2"/>
      <c r="D94" s="2"/>
    </row>
    <row r="95" spans="2:4" ht="16.5" customHeight="1">
      <c r="B95" s="98"/>
      <c r="C95" s="2"/>
      <c r="D95" s="2"/>
    </row>
    <row r="96" spans="2:4" ht="16.5" customHeight="1">
      <c r="B96" s="98"/>
      <c r="C96" s="2"/>
      <c r="D96" s="2"/>
    </row>
    <row r="97" spans="2:4" ht="16.5" customHeight="1">
      <c r="B97" s="98"/>
      <c r="C97" s="2"/>
      <c r="D97" s="2"/>
    </row>
    <row r="98" spans="2:4" ht="16.5" customHeight="1">
      <c r="B98" s="98"/>
      <c r="C98" s="2"/>
      <c r="D98" s="2"/>
    </row>
    <row r="99" spans="2:4" ht="16.5" customHeight="1">
      <c r="B99" s="98"/>
      <c r="C99" s="2"/>
      <c r="D99" s="2"/>
    </row>
    <row r="100" spans="2:4" ht="16.5" customHeight="1">
      <c r="B100" s="98"/>
      <c r="C100" s="2"/>
      <c r="D100" s="2"/>
    </row>
    <row r="101" spans="2:4" ht="16.5" customHeight="1">
      <c r="B101" s="98"/>
      <c r="C101" s="2"/>
      <c r="D101" s="2"/>
    </row>
    <row r="102" spans="2:4" ht="16.5" customHeight="1">
      <c r="B102" s="98"/>
      <c r="C102" s="2"/>
      <c r="D102" s="2"/>
    </row>
    <row r="103" spans="2:4" ht="16.5" customHeight="1">
      <c r="B103" s="98"/>
      <c r="C103" s="2"/>
      <c r="D103" s="2"/>
    </row>
    <row r="104" spans="2:4" ht="16.5" customHeight="1">
      <c r="B104" s="98"/>
      <c r="C104" s="2"/>
      <c r="D104" s="2"/>
    </row>
    <row r="105" spans="2:4" ht="16.5" customHeight="1">
      <c r="B105" s="98"/>
      <c r="C105" s="2"/>
      <c r="D105" s="2"/>
    </row>
    <row r="106" spans="2:4" ht="16.5" customHeight="1">
      <c r="B106" s="98"/>
      <c r="C106" s="2"/>
      <c r="D106" s="2"/>
    </row>
    <row r="107" spans="2:4" ht="16.5" customHeight="1">
      <c r="B107" s="98"/>
      <c r="C107" s="2"/>
      <c r="D107" s="2"/>
    </row>
    <row r="108" spans="2:4" ht="16.5" customHeight="1">
      <c r="B108" s="98"/>
      <c r="C108" s="2"/>
      <c r="D108" s="2"/>
    </row>
    <row r="109" spans="2:4" ht="16.5" customHeight="1">
      <c r="B109" s="98"/>
      <c r="C109" s="2"/>
      <c r="D109" s="2"/>
    </row>
    <row r="110" spans="2:4" ht="16.5" customHeight="1">
      <c r="B110" s="98"/>
      <c r="C110" s="2"/>
      <c r="D110" s="2"/>
    </row>
    <row r="111" spans="2:4" ht="16.5" customHeight="1">
      <c r="B111" s="98"/>
      <c r="C111" s="2"/>
      <c r="D111" s="2"/>
    </row>
    <row r="112" spans="2:4" ht="16.5" customHeight="1">
      <c r="B112" s="98"/>
      <c r="C112" s="2"/>
      <c r="D112" s="2"/>
    </row>
    <row r="113" spans="2:4" ht="16.5" customHeight="1">
      <c r="B113" s="98"/>
      <c r="C113" s="2"/>
      <c r="D113" s="2"/>
    </row>
    <row r="114" spans="2:4" ht="16.5" customHeight="1">
      <c r="B114" s="98"/>
      <c r="C114" s="2"/>
      <c r="D114" s="2"/>
    </row>
    <row r="115" spans="2:4" ht="16.5" customHeight="1">
      <c r="B115" s="98"/>
      <c r="C115" s="2"/>
      <c r="D115" s="2"/>
    </row>
    <row r="116" spans="2:4" ht="16.5" customHeight="1">
      <c r="B116" s="98"/>
      <c r="C116" s="2"/>
      <c r="D116" s="2"/>
    </row>
    <row r="117" spans="2:4" ht="16.5" customHeight="1">
      <c r="B117" s="98"/>
      <c r="C117" s="2"/>
      <c r="D117" s="2"/>
    </row>
    <row r="118" spans="2:4" ht="16.5" customHeight="1">
      <c r="B118" s="98"/>
      <c r="C118" s="2"/>
      <c r="D118" s="2"/>
    </row>
    <row r="119" spans="2:4" ht="16.5" customHeight="1">
      <c r="B119" s="98"/>
      <c r="C119" s="2"/>
      <c r="D119" s="2"/>
    </row>
    <row r="120" spans="2:4" ht="16.5" customHeight="1">
      <c r="B120" s="98"/>
      <c r="C120" s="2"/>
      <c r="D120" s="2"/>
    </row>
    <row r="121" spans="2:4" ht="16.5" customHeight="1">
      <c r="B121" s="98"/>
      <c r="C121" s="2"/>
      <c r="D121" s="2"/>
    </row>
    <row r="122" spans="2:4" ht="16.5" customHeight="1">
      <c r="B122" s="98"/>
      <c r="C122" s="2"/>
      <c r="D122" s="2"/>
    </row>
    <row r="123" spans="2:4" ht="16.5" customHeight="1">
      <c r="B123" s="98"/>
      <c r="C123" s="2"/>
      <c r="D123" s="2"/>
    </row>
    <row r="124" spans="2:4" ht="16.5" customHeight="1">
      <c r="B124" s="98"/>
      <c r="C124" s="2"/>
      <c r="D124" s="2"/>
    </row>
    <row r="125" spans="2:4" ht="16.5" customHeight="1">
      <c r="B125" s="98"/>
      <c r="C125" s="2"/>
      <c r="D125" s="2"/>
    </row>
    <row r="126" spans="2:4" ht="16.5" customHeight="1">
      <c r="B126" s="98"/>
      <c r="C126" s="2"/>
      <c r="D126" s="2"/>
    </row>
    <row r="127" spans="2:4" ht="16.5" customHeight="1">
      <c r="B127" s="98"/>
      <c r="C127" s="2"/>
      <c r="D127" s="2"/>
    </row>
    <row r="128" spans="2:4" ht="16.5" customHeight="1">
      <c r="B128" s="98"/>
      <c r="C128" s="2"/>
      <c r="D128" s="2"/>
    </row>
    <row r="129" spans="2:4" ht="16.5" customHeight="1">
      <c r="B129" s="98"/>
      <c r="C129" s="2"/>
      <c r="D129" s="2"/>
    </row>
    <row r="130" spans="2:4" ht="16.5" customHeight="1">
      <c r="B130" s="98"/>
      <c r="C130" s="2"/>
      <c r="D130" s="2"/>
    </row>
    <row r="131" spans="2:4" ht="16.5" customHeight="1">
      <c r="B131" s="98"/>
      <c r="C131" s="2"/>
      <c r="D131" s="2"/>
    </row>
    <row r="132" spans="2:4" ht="16.5" customHeight="1">
      <c r="B132" s="98"/>
      <c r="C132" s="2"/>
      <c r="D132" s="2"/>
    </row>
    <row r="133" spans="2:4" ht="16.5" customHeight="1">
      <c r="B133" s="98"/>
      <c r="C133" s="2"/>
      <c r="D133" s="2"/>
    </row>
    <row r="134" spans="2:4" ht="16.5" customHeight="1">
      <c r="B134" s="98"/>
      <c r="C134" s="2"/>
      <c r="D134" s="2"/>
    </row>
    <row r="135" spans="2:4" ht="16.5" customHeight="1">
      <c r="B135" s="98"/>
      <c r="C135" s="2"/>
      <c r="D135" s="2"/>
    </row>
    <row r="136" spans="2:4" ht="16.5" customHeight="1">
      <c r="B136" s="98"/>
      <c r="C136" s="2"/>
      <c r="D136" s="2"/>
    </row>
    <row r="137" spans="2:4" ht="16.5" customHeight="1">
      <c r="B137" s="98"/>
      <c r="C137" s="2"/>
      <c r="D137" s="2"/>
    </row>
    <row r="138" spans="2:4" ht="16.5" customHeight="1">
      <c r="B138" s="98"/>
      <c r="C138" s="2"/>
      <c r="D138" s="2"/>
    </row>
    <row r="139" spans="2:4" ht="16.5" customHeight="1">
      <c r="B139" s="98"/>
      <c r="C139" s="2"/>
      <c r="D139" s="2"/>
    </row>
    <row r="140" spans="2:4" ht="16.5" customHeight="1">
      <c r="B140" s="98"/>
      <c r="C140" s="2"/>
      <c r="D140" s="2"/>
    </row>
    <row r="141" spans="2:4" ht="16.5" customHeight="1">
      <c r="B141" s="98"/>
      <c r="C141" s="2"/>
      <c r="D141" s="2"/>
    </row>
    <row r="142" spans="2:4" ht="16.5" customHeight="1">
      <c r="B142" s="98"/>
      <c r="C142" s="2"/>
      <c r="D142" s="2"/>
    </row>
    <row r="143" spans="2:4" ht="16.5" customHeight="1">
      <c r="B143" s="98"/>
      <c r="C143" s="2"/>
      <c r="D143" s="2"/>
    </row>
    <row r="144" spans="2:4" ht="16.5" customHeight="1">
      <c r="B144" s="98"/>
      <c r="C144" s="2"/>
      <c r="D144" s="2"/>
    </row>
    <row r="145" spans="2:4" ht="16.5" customHeight="1">
      <c r="B145" s="98"/>
      <c r="C145" s="2"/>
      <c r="D145" s="2"/>
    </row>
    <row r="146" spans="2:4" ht="16.5" customHeight="1">
      <c r="B146" s="98"/>
      <c r="C146" s="2"/>
      <c r="D146" s="2"/>
    </row>
    <row r="147" spans="2:4" ht="16.5" customHeight="1">
      <c r="B147" s="98"/>
      <c r="C147" s="2"/>
      <c r="D147" s="2"/>
    </row>
    <row r="148" spans="2:4" ht="16.5" customHeight="1">
      <c r="B148" s="98"/>
      <c r="C148" s="2"/>
      <c r="D148" s="2"/>
    </row>
    <row r="149" spans="2:4" ht="16.5" customHeight="1">
      <c r="B149" s="98"/>
      <c r="C149" s="2"/>
      <c r="D149" s="2"/>
    </row>
    <row r="150" spans="2:4" ht="16.5" customHeight="1">
      <c r="B150" s="98"/>
      <c r="C150" s="2"/>
      <c r="D150" s="2"/>
    </row>
    <row r="151" spans="2:4" ht="16.5" customHeight="1">
      <c r="B151" s="98"/>
      <c r="C151" s="2"/>
      <c r="D151" s="2"/>
    </row>
    <row r="152" spans="2:4" ht="16.5" customHeight="1">
      <c r="B152" s="98"/>
      <c r="C152" s="2"/>
      <c r="D152" s="2"/>
    </row>
    <row r="153" spans="2:4" ht="16.5" customHeight="1">
      <c r="B153" s="98"/>
      <c r="C153" s="2"/>
      <c r="D153" s="2"/>
    </row>
    <row r="154" spans="2:4" ht="16.5" customHeight="1">
      <c r="B154" s="98"/>
      <c r="C154" s="2"/>
      <c r="D154" s="2"/>
    </row>
    <row r="155" spans="2:4" ht="16.5" customHeight="1">
      <c r="B155" s="98"/>
      <c r="C155" s="2"/>
      <c r="D155" s="2"/>
    </row>
    <row r="156" spans="2:4" ht="16.5" customHeight="1">
      <c r="B156" s="98"/>
      <c r="C156" s="2"/>
      <c r="D156" s="2"/>
    </row>
    <row r="157" spans="2:4" ht="16.5" customHeight="1">
      <c r="B157" s="98"/>
      <c r="C157" s="2"/>
      <c r="D157" s="2"/>
    </row>
    <row r="158" spans="2:4" ht="16.5" customHeight="1">
      <c r="B158" s="98"/>
      <c r="C158" s="2"/>
      <c r="D158" s="2"/>
    </row>
    <row r="159" spans="2:4" ht="16.5" customHeight="1">
      <c r="B159" s="98"/>
      <c r="C159" s="2"/>
      <c r="D159" s="2"/>
    </row>
    <row r="160" spans="2:4" ht="16.5" customHeight="1">
      <c r="B160" s="98"/>
      <c r="C160" s="2"/>
      <c r="D160" s="2"/>
    </row>
    <row r="161" spans="2:4" ht="16.5" customHeight="1">
      <c r="B161" s="98"/>
      <c r="C161" s="2"/>
      <c r="D161" s="2"/>
    </row>
    <row r="162" spans="2:4" ht="16.5" customHeight="1">
      <c r="B162" s="98"/>
      <c r="C162" s="2"/>
      <c r="D162" s="2"/>
    </row>
    <row r="163" spans="2:4" ht="16.5" customHeight="1">
      <c r="B163" s="98"/>
      <c r="C163" s="2"/>
      <c r="D163" s="2"/>
    </row>
    <row r="164" spans="2:4" ht="16.5" customHeight="1">
      <c r="B164" s="98"/>
      <c r="C164" s="2"/>
      <c r="D164" s="2"/>
    </row>
    <row r="165" spans="2:4" ht="16.5" customHeight="1">
      <c r="B165" s="98"/>
      <c r="C165" s="2"/>
      <c r="D165" s="2"/>
    </row>
    <row r="166" spans="2:4" ht="16.5" customHeight="1">
      <c r="B166" s="98"/>
      <c r="C166" s="2"/>
      <c r="D166" s="2"/>
    </row>
    <row r="167" spans="2:4" ht="16.5" customHeight="1">
      <c r="B167" s="98"/>
      <c r="C167" s="2"/>
      <c r="D167" s="2"/>
    </row>
    <row r="168" spans="2:4" ht="16.5" customHeight="1">
      <c r="B168" s="98"/>
      <c r="C168" s="2"/>
      <c r="D168" s="2"/>
    </row>
    <row r="169" spans="2:4" ht="16.5" customHeight="1">
      <c r="B169" s="98"/>
      <c r="C169" s="2"/>
      <c r="D169" s="2"/>
    </row>
    <row r="170" spans="2:4" ht="16.5" customHeight="1">
      <c r="B170" s="98"/>
      <c r="C170" s="2"/>
      <c r="D170" s="2"/>
    </row>
    <row r="171" spans="2:4" ht="16.5" customHeight="1">
      <c r="B171" s="98"/>
      <c r="C171" s="2"/>
      <c r="D171" s="2"/>
    </row>
    <row r="172" spans="2:4" ht="16.5" customHeight="1">
      <c r="B172" s="98"/>
      <c r="C172" s="2"/>
      <c r="D172" s="2"/>
    </row>
    <row r="173" spans="2:4" ht="16.5" customHeight="1">
      <c r="B173" s="98"/>
      <c r="C173" s="2"/>
      <c r="D173" s="2"/>
    </row>
    <row r="174" spans="2:4" ht="16.5" customHeight="1">
      <c r="B174" s="98"/>
      <c r="C174" s="2"/>
      <c r="D174" s="2"/>
    </row>
    <row r="175" spans="2:4" ht="16.5" customHeight="1">
      <c r="B175" s="98"/>
      <c r="C175" s="2"/>
      <c r="D175" s="2"/>
    </row>
    <row r="176" spans="2:4" ht="16.5" customHeight="1">
      <c r="B176" s="98"/>
      <c r="C176" s="2"/>
      <c r="D176" s="2"/>
    </row>
    <row r="177" spans="2:4" ht="16.5" customHeight="1">
      <c r="B177" s="98"/>
      <c r="C177" s="2"/>
      <c r="D177" s="2"/>
    </row>
    <row r="178" spans="2:4" ht="16.5" customHeight="1">
      <c r="B178" s="98"/>
      <c r="C178" s="2"/>
      <c r="D178" s="2"/>
    </row>
    <row r="179" spans="2:4" ht="16.5" customHeight="1">
      <c r="B179" s="98"/>
      <c r="C179" s="2"/>
      <c r="D179" s="2"/>
    </row>
    <row r="180" spans="2:4" ht="16.5" customHeight="1">
      <c r="B180" s="98"/>
      <c r="C180" s="2"/>
      <c r="D180" s="2"/>
    </row>
    <row r="181" spans="2:4" ht="16.5" customHeight="1">
      <c r="B181" s="98"/>
      <c r="C181" s="2"/>
      <c r="D181" s="2"/>
    </row>
    <row r="182" spans="2:4" ht="16.5" customHeight="1">
      <c r="B182" s="98"/>
      <c r="C182" s="2"/>
      <c r="D182" s="2"/>
    </row>
    <row r="183" spans="2:4" ht="16.5" customHeight="1">
      <c r="B183" s="98"/>
      <c r="C183" s="2"/>
      <c r="D183" s="2"/>
    </row>
    <row r="184" spans="2:4" ht="16.5" customHeight="1">
      <c r="B184" s="98"/>
      <c r="C184" s="2"/>
      <c r="D184" s="2"/>
    </row>
    <row r="185" spans="2:4" ht="16.5" customHeight="1">
      <c r="B185" s="98"/>
      <c r="C185" s="2"/>
      <c r="D185" s="2"/>
    </row>
    <row r="186" spans="2:4" ht="16.5" customHeight="1">
      <c r="B186" s="98"/>
      <c r="C186" s="2"/>
      <c r="D186" s="2"/>
    </row>
    <row r="187" spans="2:4" ht="16.5" customHeight="1">
      <c r="B187" s="98"/>
      <c r="C187" s="2"/>
      <c r="D187" s="2"/>
    </row>
    <row r="188" spans="2:4" ht="16.5" customHeight="1">
      <c r="B188" s="98"/>
      <c r="C188" s="2"/>
      <c r="D188" s="2"/>
    </row>
    <row r="189" spans="2:4" ht="16.5" customHeight="1">
      <c r="B189" s="98"/>
      <c r="C189" s="2"/>
      <c r="D189" s="2"/>
    </row>
    <row r="190" spans="2:4" ht="16.5" customHeight="1">
      <c r="B190" s="98"/>
      <c r="C190" s="2"/>
      <c r="D190" s="2"/>
    </row>
    <row r="191" spans="2:4" ht="16.5" customHeight="1">
      <c r="B191" s="98"/>
      <c r="C191" s="2"/>
      <c r="D191" s="2"/>
    </row>
    <row r="192" spans="2:4" ht="16.5" customHeight="1">
      <c r="B192" s="98"/>
      <c r="C192" s="2"/>
      <c r="D192" s="2"/>
    </row>
    <row r="193" spans="2:4" ht="16.5" customHeight="1">
      <c r="B193" s="98"/>
      <c r="C193" s="2"/>
      <c r="D193" s="2"/>
    </row>
    <row r="194" spans="2:4" ht="16.5" customHeight="1">
      <c r="B194" s="98"/>
      <c r="C194" s="2"/>
      <c r="D194" s="2"/>
    </row>
    <row r="195" spans="2:4" ht="16.5" customHeight="1">
      <c r="B195" s="98"/>
      <c r="C195" s="2"/>
      <c r="D195" s="2"/>
    </row>
    <row r="196" spans="2:4" ht="16.5" customHeight="1">
      <c r="B196" s="98"/>
      <c r="C196" s="2"/>
      <c r="D196" s="2"/>
    </row>
    <row r="197" spans="2:4" ht="16.5" customHeight="1">
      <c r="B197" s="98"/>
      <c r="C197" s="2"/>
      <c r="D197" s="2"/>
    </row>
    <row r="198" spans="2:4" ht="16.5" customHeight="1">
      <c r="B198" s="98"/>
      <c r="C198" s="2"/>
      <c r="D198" s="2"/>
    </row>
    <row r="199" spans="2:4" ht="16.5" customHeight="1">
      <c r="B199" s="98"/>
      <c r="C199" s="2"/>
      <c r="D199" s="2"/>
    </row>
    <row r="200" spans="2:4" ht="16.5" customHeight="1">
      <c r="B200" s="98"/>
      <c r="C200" s="2"/>
      <c r="D200" s="2"/>
    </row>
    <row r="201" spans="2:4" ht="16.5" customHeight="1">
      <c r="B201" s="98"/>
      <c r="C201" s="2"/>
      <c r="D201" s="2"/>
    </row>
    <row r="202" spans="2:4" ht="16.5" customHeight="1">
      <c r="B202" s="98"/>
      <c r="C202" s="2"/>
      <c r="D202" s="2"/>
    </row>
    <row r="203" spans="2:4" ht="16.5" customHeight="1">
      <c r="B203" s="98"/>
      <c r="C203" s="2"/>
      <c r="D203" s="2"/>
    </row>
    <row r="204" spans="2:4" ht="16.5" customHeight="1">
      <c r="B204" s="98"/>
      <c r="C204" s="2"/>
      <c r="D204" s="2"/>
    </row>
    <row r="205" spans="2:4" ht="16.5" customHeight="1">
      <c r="B205" s="98"/>
      <c r="C205" s="2"/>
      <c r="D205" s="2"/>
    </row>
    <row r="206" spans="2:4" ht="16.5" customHeight="1">
      <c r="B206" s="98"/>
      <c r="C206" s="2"/>
      <c r="D206" s="2"/>
    </row>
    <row r="207" spans="2:4" ht="16.5" customHeight="1">
      <c r="B207" s="98"/>
      <c r="C207" s="2"/>
      <c r="D207" s="2"/>
    </row>
    <row r="208" spans="2:4" ht="16.5" customHeight="1">
      <c r="B208" s="98"/>
      <c r="C208" s="2"/>
      <c r="D208" s="2"/>
    </row>
    <row r="209" spans="2:4" ht="16.5" customHeight="1">
      <c r="B209" s="98"/>
      <c r="C209" s="2"/>
      <c r="D209" s="2"/>
    </row>
    <row r="210" spans="2:4" ht="16.5" customHeight="1">
      <c r="B210" s="98"/>
      <c r="C210" s="2"/>
      <c r="D210" s="2"/>
    </row>
    <row r="211" spans="2:4" ht="16.5" customHeight="1">
      <c r="B211" s="98"/>
      <c r="C211" s="2"/>
      <c r="D211" s="2"/>
    </row>
    <row r="212" spans="2:4" ht="16.5" customHeight="1">
      <c r="B212" s="98"/>
      <c r="C212" s="2"/>
      <c r="D212" s="2"/>
    </row>
    <row r="213" spans="2:4" ht="16.5" customHeight="1">
      <c r="B213" s="98"/>
      <c r="C213" s="2"/>
      <c r="D213" s="2"/>
    </row>
    <row r="214" spans="2:4" ht="16.5" customHeight="1">
      <c r="B214" s="98"/>
      <c r="C214" s="2"/>
      <c r="D214" s="2"/>
    </row>
    <row r="215" spans="2:4" ht="16.5" customHeight="1">
      <c r="B215" s="98"/>
      <c r="C215" s="2"/>
      <c r="D215" s="2"/>
    </row>
    <row r="216" spans="2:4" ht="16.5" customHeight="1">
      <c r="B216" s="98"/>
      <c r="C216" s="2"/>
      <c r="D216" s="2"/>
    </row>
    <row r="217" spans="2:4" ht="16.5" customHeight="1">
      <c r="B217" s="98"/>
      <c r="C217" s="2"/>
      <c r="D217" s="2"/>
    </row>
    <row r="218" spans="2:4" ht="16.5" customHeight="1">
      <c r="B218" s="98"/>
      <c r="C218" s="2"/>
      <c r="D218" s="2"/>
    </row>
    <row r="219" spans="2:4" ht="16.5" customHeight="1">
      <c r="B219" s="98"/>
      <c r="C219" s="2"/>
      <c r="D219" s="2"/>
    </row>
    <row r="220" spans="2:4" ht="16.5" customHeight="1">
      <c r="B220" s="98"/>
      <c r="C220" s="2"/>
      <c r="D220" s="2"/>
    </row>
    <row r="221" spans="2:4" ht="16.5" customHeight="1">
      <c r="B221" s="98"/>
      <c r="C221" s="2"/>
      <c r="D221" s="2"/>
    </row>
    <row r="222" spans="2:4" ht="16.5" customHeight="1">
      <c r="B222" s="98"/>
      <c r="C222" s="2"/>
      <c r="D222" s="2"/>
    </row>
    <row r="223" spans="2:4" ht="16.5" customHeight="1">
      <c r="B223" s="98"/>
      <c r="C223" s="2"/>
      <c r="D223" s="2"/>
    </row>
    <row r="224" spans="2:4" ht="16.5" customHeight="1">
      <c r="B224" s="98"/>
      <c r="C224" s="2"/>
      <c r="D224" s="2"/>
    </row>
    <row r="225" spans="2:4" ht="16.5" customHeight="1">
      <c r="B225" s="98"/>
      <c r="C225" s="2"/>
      <c r="D225" s="2"/>
    </row>
    <row r="226" spans="2:4" ht="16.5" customHeight="1">
      <c r="B226" s="98"/>
      <c r="C226" s="2"/>
      <c r="D226" s="2"/>
    </row>
    <row r="227" spans="2:4" ht="16.5" customHeight="1">
      <c r="B227" s="98"/>
      <c r="C227" s="2"/>
      <c r="D227" s="2"/>
    </row>
    <row r="228" spans="2:4" ht="16.5" customHeight="1">
      <c r="B228" s="98"/>
      <c r="C228" s="2"/>
      <c r="D228" s="2"/>
    </row>
    <row r="229" spans="2:4" ht="16.5" customHeight="1">
      <c r="B229" s="98"/>
      <c r="C229" s="2"/>
      <c r="D229" s="2"/>
    </row>
    <row r="230" spans="2:4" ht="16.5" customHeight="1">
      <c r="B230" s="98"/>
      <c r="C230" s="2"/>
      <c r="D230" s="2"/>
    </row>
    <row r="231" spans="2:4" ht="16.5" customHeight="1">
      <c r="B231" s="98"/>
      <c r="C231" s="2"/>
      <c r="D231" s="2"/>
    </row>
    <row r="232" spans="2:4" ht="16.5" customHeight="1">
      <c r="B232" s="98"/>
      <c r="C232" s="2"/>
      <c r="D232" s="2"/>
    </row>
    <row r="233" spans="2:4" ht="16.5" customHeight="1">
      <c r="B233" s="98"/>
      <c r="C233" s="2"/>
      <c r="D233" s="2"/>
    </row>
    <row r="234" spans="2:4" ht="16.5" customHeight="1">
      <c r="B234" s="98"/>
      <c r="C234" s="2"/>
      <c r="D234" s="2"/>
    </row>
    <row r="235" spans="2:4" ht="16.5" customHeight="1">
      <c r="B235" s="98"/>
      <c r="C235" s="2"/>
      <c r="D235" s="2"/>
    </row>
    <row r="236" spans="2:4" ht="16.5" customHeight="1">
      <c r="B236" s="98"/>
      <c r="C236" s="2"/>
      <c r="D236" s="2"/>
    </row>
    <row r="237" spans="2:4" ht="16.5" customHeight="1">
      <c r="B237" s="98"/>
      <c r="C237" s="2"/>
      <c r="D237" s="2"/>
    </row>
    <row r="238" spans="2:4" ht="16.5" customHeight="1">
      <c r="B238" s="98"/>
      <c r="C238" s="2"/>
      <c r="D238" s="2"/>
    </row>
    <row r="239" spans="2:4" ht="16.5" customHeight="1">
      <c r="B239" s="98"/>
      <c r="C239" s="2"/>
      <c r="D239" s="2"/>
    </row>
    <row r="240" spans="2:4" ht="16.5" customHeight="1">
      <c r="B240" s="98"/>
      <c r="C240" s="2"/>
      <c r="D240" s="2"/>
    </row>
    <row r="241" spans="2:4" ht="16.5" customHeight="1">
      <c r="B241" s="98"/>
      <c r="C241" s="2"/>
      <c r="D241" s="2"/>
    </row>
    <row r="242" spans="2:4" ht="16.5" customHeight="1">
      <c r="B242" s="98"/>
      <c r="C242" s="2"/>
      <c r="D242" s="2"/>
    </row>
    <row r="243" spans="2:4" ht="16.5" customHeight="1">
      <c r="B243" s="98"/>
      <c r="C243" s="2"/>
      <c r="D243" s="2"/>
    </row>
    <row r="244" spans="2:4" ht="16.5" customHeight="1">
      <c r="B244" s="98"/>
      <c r="C244" s="2"/>
      <c r="D244" s="2"/>
    </row>
    <row r="245" spans="2:4" ht="16.5" customHeight="1">
      <c r="B245" s="98"/>
      <c r="C245" s="2"/>
      <c r="D245" s="2"/>
    </row>
    <row r="246" spans="2:4" ht="16.5" customHeight="1">
      <c r="B246" s="98"/>
      <c r="C246" s="2"/>
      <c r="D246" s="2"/>
    </row>
    <row r="247" spans="2:4" ht="16.5" customHeight="1">
      <c r="B247" s="98"/>
      <c r="C247" s="2"/>
      <c r="D247" s="2"/>
    </row>
    <row r="248" spans="2:4" ht="16.5" customHeight="1">
      <c r="B248" s="98"/>
      <c r="C248" s="2"/>
      <c r="D248" s="2"/>
    </row>
    <row r="249" spans="2:4" ht="16.5" customHeight="1">
      <c r="B249" s="98"/>
      <c r="C249" s="2"/>
      <c r="D249" s="2"/>
    </row>
    <row r="250" spans="2:4" ht="16.5" customHeight="1">
      <c r="B250" s="98"/>
      <c r="C250" s="2"/>
      <c r="D250" s="2"/>
    </row>
    <row r="251" spans="2:4" ht="16.5" customHeight="1">
      <c r="B251" s="98"/>
      <c r="C251" s="2"/>
      <c r="D251" s="2"/>
    </row>
    <row r="252" spans="2:4" ht="16.5" customHeight="1">
      <c r="B252" s="98"/>
      <c r="C252" s="2"/>
      <c r="D252" s="2"/>
    </row>
    <row r="253" spans="2:4" ht="16.5" customHeight="1">
      <c r="B253" s="98"/>
      <c r="C253" s="2"/>
      <c r="D253" s="2"/>
    </row>
    <row r="254" spans="2:4" ht="16.5" customHeight="1">
      <c r="B254" s="98"/>
      <c r="C254" s="2"/>
      <c r="D254" s="2"/>
    </row>
    <row r="255" spans="2:4" ht="16.5" customHeight="1">
      <c r="B255" s="98"/>
      <c r="C255" s="2"/>
      <c r="D255" s="2"/>
    </row>
    <row r="256" spans="2:4" ht="16.5" customHeight="1">
      <c r="B256" s="98"/>
      <c r="C256" s="2"/>
      <c r="D256" s="2"/>
    </row>
    <row r="257" spans="2:4" ht="16.5" customHeight="1">
      <c r="B257" s="98"/>
      <c r="C257" s="2"/>
      <c r="D257" s="2"/>
    </row>
    <row r="258" spans="2:4" ht="16.5" customHeight="1">
      <c r="B258" s="98"/>
      <c r="C258" s="2"/>
      <c r="D258" s="2"/>
    </row>
    <row r="259" spans="2:4" ht="16.5" customHeight="1">
      <c r="B259" s="98"/>
      <c r="C259" s="2"/>
      <c r="D259" s="2"/>
    </row>
    <row r="260" spans="2:4" ht="16.5" customHeight="1">
      <c r="B260" s="98"/>
      <c r="C260" s="2"/>
      <c r="D260" s="2"/>
    </row>
    <row r="261" spans="2:4" ht="16.5" customHeight="1">
      <c r="B261" s="98"/>
      <c r="C261" s="2"/>
      <c r="D261" s="2"/>
    </row>
    <row r="262" spans="2:4" ht="16.5" customHeight="1">
      <c r="B262" s="98"/>
      <c r="C262" s="2"/>
      <c r="D262" s="2"/>
    </row>
    <row r="263" spans="2:4" ht="16.5" customHeight="1">
      <c r="B263" s="98"/>
      <c r="C263" s="2"/>
      <c r="D263" s="2"/>
    </row>
    <row r="264" spans="2:4" ht="16.5" customHeight="1">
      <c r="B264" s="98"/>
      <c r="C264" s="2"/>
      <c r="D264" s="2"/>
    </row>
    <row r="265" spans="2:4" ht="16.5" customHeight="1">
      <c r="B265" s="98"/>
      <c r="C265" s="2"/>
      <c r="D265" s="2"/>
    </row>
    <row r="266" spans="2:4" ht="16.5" customHeight="1">
      <c r="B266" s="98"/>
      <c r="C266" s="2"/>
      <c r="D266" s="2"/>
    </row>
    <row r="267" spans="2:4" ht="16.5" customHeight="1">
      <c r="B267" s="98"/>
      <c r="C267" s="2"/>
      <c r="D267" s="2"/>
    </row>
    <row r="268" spans="2:4" ht="16.5" customHeight="1">
      <c r="B268" s="98"/>
      <c r="C268" s="2"/>
      <c r="D268" s="2"/>
    </row>
    <row r="269" spans="2:4" ht="16.5" customHeight="1">
      <c r="B269" s="98"/>
      <c r="C269" s="2"/>
      <c r="D269" s="2"/>
    </row>
    <row r="270" spans="2:4" ht="16.5" customHeight="1">
      <c r="B270" s="98"/>
      <c r="C270" s="2"/>
      <c r="D270" s="2"/>
    </row>
    <row r="271" spans="2:4" ht="16.5" customHeight="1">
      <c r="B271" s="98"/>
      <c r="C271" s="2"/>
      <c r="D271" s="2"/>
    </row>
    <row r="272" spans="2:4" ht="16.5" customHeight="1">
      <c r="B272" s="98"/>
      <c r="C272" s="2"/>
      <c r="D272" s="2"/>
    </row>
    <row r="273" spans="2:4" ht="16.5" customHeight="1">
      <c r="B273" s="98"/>
      <c r="C273" s="2"/>
      <c r="D273" s="2"/>
    </row>
    <row r="274" spans="2:4" ht="16.5" customHeight="1">
      <c r="B274" s="98"/>
      <c r="C274" s="2"/>
      <c r="D274" s="2"/>
    </row>
    <row r="275" spans="2:4" ht="16.5" customHeight="1">
      <c r="B275" s="98"/>
      <c r="C275" s="2"/>
      <c r="D275" s="2"/>
    </row>
    <row r="276" spans="2:4" ht="16.5" customHeight="1">
      <c r="B276" s="98"/>
      <c r="C276" s="2"/>
      <c r="D276" s="2"/>
    </row>
    <row r="277" spans="2:4" ht="16.5" customHeight="1">
      <c r="B277" s="98"/>
      <c r="C277" s="2"/>
      <c r="D277" s="2"/>
    </row>
    <row r="278" spans="2:4" ht="16.5" customHeight="1">
      <c r="B278" s="98"/>
      <c r="C278" s="2"/>
      <c r="D278" s="2"/>
    </row>
    <row r="279" spans="2:4" ht="16.5" customHeight="1">
      <c r="B279" s="98"/>
      <c r="C279" s="2"/>
      <c r="D279" s="2"/>
    </row>
    <row r="280" spans="2:4" ht="16.5" customHeight="1">
      <c r="B280" s="98"/>
      <c r="C280" s="2"/>
      <c r="D280" s="2"/>
    </row>
    <row r="281" spans="2:4" ht="16.5" customHeight="1">
      <c r="B281" s="98"/>
      <c r="C281" s="2"/>
      <c r="D281" s="2"/>
    </row>
    <row r="282" spans="2:4" ht="16.5" customHeight="1">
      <c r="B282" s="98"/>
      <c r="C282" s="2"/>
      <c r="D282" s="2"/>
    </row>
    <row r="283" spans="2:4" ht="16.5" customHeight="1">
      <c r="B283" s="98"/>
      <c r="C283" s="2"/>
      <c r="D283" s="2"/>
    </row>
    <row r="284" spans="2:4" ht="16.5" customHeight="1">
      <c r="B284" s="98"/>
      <c r="C284" s="2"/>
      <c r="D284" s="2"/>
    </row>
    <row r="285" spans="2:4" ht="16.5" customHeight="1">
      <c r="B285" s="98"/>
      <c r="C285" s="2"/>
      <c r="D285" s="2"/>
    </row>
    <row r="286" spans="2:4" ht="16.5" customHeight="1">
      <c r="B286" s="98"/>
      <c r="C286" s="2"/>
      <c r="D286" s="2"/>
    </row>
    <row r="287" spans="2:4" ht="16.5" customHeight="1">
      <c r="B287" s="98"/>
      <c r="C287" s="2"/>
      <c r="D287" s="2"/>
    </row>
    <row r="288" spans="2:4" ht="16.5" customHeight="1">
      <c r="B288" s="98"/>
      <c r="C288" s="2"/>
      <c r="D288" s="2"/>
    </row>
    <row r="289" spans="2:4" ht="16.5" customHeight="1">
      <c r="B289" s="98"/>
      <c r="C289" s="2"/>
      <c r="D289" s="2"/>
    </row>
    <row r="290" spans="2:4" ht="16.5" customHeight="1">
      <c r="B290" s="98"/>
      <c r="C290" s="2"/>
      <c r="D290" s="2"/>
    </row>
    <row r="291" spans="2:4" ht="16.5" customHeight="1">
      <c r="B291" s="98"/>
      <c r="C291" s="2"/>
      <c r="D291" s="2"/>
    </row>
    <row r="292" spans="2:4" ht="16.5" customHeight="1">
      <c r="B292" s="98"/>
      <c r="C292" s="2"/>
      <c r="D292" s="2"/>
    </row>
    <row r="293" spans="2:4" ht="16.5" customHeight="1">
      <c r="B293" s="98"/>
      <c r="C293" s="2"/>
      <c r="D293" s="2"/>
    </row>
    <row r="294" spans="2:4" ht="16.5" customHeight="1">
      <c r="B294" s="98"/>
      <c r="C294" s="2"/>
      <c r="D294" s="2"/>
    </row>
    <row r="295" spans="2:4" ht="16.5" customHeight="1">
      <c r="B295" s="98"/>
      <c r="C295" s="2"/>
      <c r="D295" s="2"/>
    </row>
    <row r="296" spans="2:4" ht="16.5" customHeight="1">
      <c r="B296" s="98"/>
      <c r="C296" s="2"/>
      <c r="D296" s="2"/>
    </row>
    <row r="297" spans="2:4" ht="16.5" customHeight="1">
      <c r="B297" s="98"/>
      <c r="C297" s="2"/>
      <c r="D297" s="2"/>
    </row>
    <row r="298" spans="2:4" ht="16.5" customHeight="1">
      <c r="B298" s="98"/>
      <c r="C298" s="2"/>
      <c r="D298" s="2"/>
    </row>
    <row r="299" spans="2:4" ht="16.5" customHeight="1">
      <c r="B299" s="98"/>
      <c r="C299" s="2"/>
      <c r="D299" s="2"/>
    </row>
    <row r="300" spans="2:4" ht="16.5" customHeight="1">
      <c r="B300" s="98"/>
      <c r="C300" s="2"/>
      <c r="D300" s="2"/>
    </row>
    <row r="301" spans="2:4" ht="16.5" customHeight="1">
      <c r="B301" s="98"/>
      <c r="C301" s="2"/>
      <c r="D301" s="2"/>
    </row>
    <row r="302" spans="2:4" ht="16.5" customHeight="1">
      <c r="B302" s="98"/>
      <c r="C302" s="2"/>
      <c r="D302" s="2"/>
    </row>
    <row r="303" spans="2:4" ht="16.5" customHeight="1">
      <c r="B303" s="98"/>
      <c r="C303" s="2"/>
      <c r="D303" s="2"/>
    </row>
    <row r="304" spans="2:4" ht="16.5" customHeight="1">
      <c r="B304" s="98"/>
      <c r="C304" s="2"/>
      <c r="D304" s="2"/>
    </row>
    <row r="305" spans="2:4" ht="16.5" customHeight="1">
      <c r="B305" s="98"/>
      <c r="C305" s="2"/>
      <c r="D305" s="2"/>
    </row>
    <row r="306" spans="2:4" ht="16.5" customHeight="1">
      <c r="B306" s="98"/>
      <c r="C306" s="2"/>
      <c r="D306" s="2"/>
    </row>
    <row r="307" spans="2:4" ht="16.5" customHeight="1">
      <c r="B307" s="98"/>
      <c r="C307" s="2"/>
      <c r="D307" s="2"/>
    </row>
    <row r="308" spans="2:4" ht="16.5" customHeight="1">
      <c r="B308" s="98"/>
      <c r="C308" s="2"/>
      <c r="D308" s="2"/>
    </row>
    <row r="309" spans="2:4" ht="16.5" customHeight="1">
      <c r="B309" s="98"/>
      <c r="C309" s="2"/>
      <c r="D309" s="2"/>
    </row>
    <row r="310" spans="2:4" ht="16.5" customHeight="1">
      <c r="B310" s="98"/>
      <c r="C310" s="2"/>
      <c r="D310" s="2"/>
    </row>
    <row r="311" spans="2:4" ht="16.5" customHeight="1">
      <c r="B311" s="98"/>
      <c r="C311" s="2"/>
      <c r="D311" s="2"/>
    </row>
    <row r="312" spans="2:4" ht="16.5" customHeight="1">
      <c r="B312" s="98"/>
      <c r="C312" s="2"/>
      <c r="D312" s="2"/>
    </row>
    <row r="313" spans="2:4" ht="16.5" customHeight="1">
      <c r="B313" s="98"/>
      <c r="C313" s="2"/>
      <c r="D313" s="2"/>
    </row>
    <row r="314" spans="2:4" ht="16.5" customHeight="1">
      <c r="B314" s="98"/>
      <c r="C314" s="2"/>
      <c r="D314" s="2"/>
    </row>
    <row r="315" spans="2:4" ht="16.5" customHeight="1">
      <c r="B315" s="98"/>
      <c r="C315" s="2"/>
      <c r="D315" s="2"/>
    </row>
    <row r="316" spans="2:4" ht="16.5" customHeight="1">
      <c r="B316" s="98"/>
      <c r="C316" s="2"/>
      <c r="D316" s="2"/>
    </row>
    <row r="317" spans="2:4" ht="16.5" customHeight="1">
      <c r="B317" s="98"/>
      <c r="C317" s="2"/>
      <c r="D317" s="2"/>
    </row>
    <row r="318" spans="2:4" ht="16.5" customHeight="1">
      <c r="B318" s="98"/>
      <c r="C318" s="2"/>
      <c r="D318" s="2"/>
    </row>
    <row r="319" spans="2:4" ht="16.5" customHeight="1">
      <c r="B319" s="98"/>
      <c r="C319" s="2"/>
      <c r="D319" s="2"/>
    </row>
    <row r="320" spans="2:4" ht="16.5" customHeight="1">
      <c r="B320" s="98"/>
      <c r="C320" s="2"/>
      <c r="D320" s="2"/>
    </row>
    <row r="321" spans="2:4" ht="16.5" customHeight="1">
      <c r="B321" s="98"/>
      <c r="C321" s="2"/>
      <c r="D321" s="2"/>
    </row>
    <row r="322" spans="2:4" ht="16.5" customHeight="1">
      <c r="B322" s="98"/>
      <c r="C322" s="2"/>
      <c r="D322" s="2"/>
    </row>
    <row r="323" spans="2:4" ht="16.5" customHeight="1">
      <c r="B323" s="98"/>
      <c r="C323" s="2"/>
      <c r="D323" s="2"/>
    </row>
    <row r="324" spans="2:4" ht="16.5" customHeight="1">
      <c r="B324" s="98"/>
      <c r="C324" s="2"/>
      <c r="D324" s="2"/>
    </row>
    <row r="325" spans="2:4" ht="16.5" customHeight="1">
      <c r="B325" s="98"/>
      <c r="C325" s="2"/>
      <c r="D325" s="2"/>
    </row>
    <row r="326" spans="2:4" ht="16.5" customHeight="1">
      <c r="B326" s="98"/>
      <c r="C326" s="2"/>
      <c r="D326" s="2"/>
    </row>
    <row r="327" spans="2:4" ht="16.5" customHeight="1">
      <c r="B327" s="98"/>
      <c r="C327" s="2"/>
      <c r="D327" s="2"/>
    </row>
    <row r="328" spans="2:4" ht="16.5" customHeight="1">
      <c r="B328" s="98"/>
      <c r="C328" s="2"/>
      <c r="D328" s="2"/>
    </row>
    <row r="329" spans="2:4" ht="16.5" customHeight="1">
      <c r="B329" s="98"/>
      <c r="C329" s="2"/>
      <c r="D329" s="2"/>
    </row>
    <row r="330" spans="2:4" ht="16.5" customHeight="1">
      <c r="B330" s="98"/>
      <c r="C330" s="2"/>
      <c r="D330" s="2"/>
    </row>
    <row r="331" spans="2:4" ht="16.5" customHeight="1">
      <c r="B331" s="98"/>
      <c r="C331" s="2"/>
      <c r="D331" s="2"/>
    </row>
    <row r="332" spans="2:4" ht="16.5" customHeight="1">
      <c r="B332" s="98"/>
      <c r="C332" s="2"/>
      <c r="D332" s="2"/>
    </row>
    <row r="333" spans="2:4" ht="16.5" customHeight="1">
      <c r="B333" s="98"/>
      <c r="C333" s="2"/>
      <c r="D333" s="2"/>
    </row>
    <row r="334" spans="2:4" ht="16.5" customHeight="1">
      <c r="B334" s="98"/>
      <c r="C334" s="2"/>
      <c r="D334" s="2"/>
    </row>
    <row r="335" spans="2:4" ht="16.5" customHeight="1">
      <c r="B335" s="98"/>
      <c r="C335" s="2"/>
      <c r="D335" s="2"/>
    </row>
    <row r="336" spans="2:4" ht="16.5" customHeight="1">
      <c r="B336" s="98"/>
      <c r="C336" s="2"/>
      <c r="D336" s="2"/>
    </row>
    <row r="337" spans="2:4" ht="16.5" customHeight="1">
      <c r="B337" s="98"/>
      <c r="C337" s="2"/>
      <c r="D337" s="2"/>
    </row>
    <row r="338" spans="2:4" ht="16.5" customHeight="1">
      <c r="B338" s="98"/>
      <c r="C338" s="2"/>
      <c r="D338" s="2"/>
    </row>
    <row r="339" spans="2:4" ht="16.5" customHeight="1">
      <c r="B339" s="98"/>
      <c r="C339" s="2"/>
      <c r="D339" s="2"/>
    </row>
    <row r="340" spans="2:4" ht="16.5" customHeight="1">
      <c r="B340" s="98"/>
      <c r="C340" s="2"/>
      <c r="D340" s="2"/>
    </row>
    <row r="341" spans="2:4" ht="16.5" customHeight="1">
      <c r="B341" s="98"/>
      <c r="C341" s="2"/>
      <c r="D341" s="2"/>
    </row>
    <row r="342" spans="2:4" ht="16.5" customHeight="1">
      <c r="B342" s="98"/>
      <c r="C342" s="2"/>
      <c r="D342" s="2"/>
    </row>
    <row r="343" spans="2:4" ht="16.5" customHeight="1">
      <c r="B343" s="98"/>
      <c r="C343" s="2"/>
      <c r="D343" s="2"/>
    </row>
    <row r="344" spans="2:4" ht="16.5" customHeight="1">
      <c r="B344" s="98"/>
      <c r="C344" s="2"/>
      <c r="D344" s="2"/>
    </row>
    <row r="345" spans="2:4" ht="16.5" customHeight="1">
      <c r="B345" s="98"/>
      <c r="C345" s="2"/>
      <c r="D345" s="2"/>
    </row>
    <row r="346" spans="2:4" ht="16.5" customHeight="1">
      <c r="B346" s="98"/>
      <c r="C346" s="2"/>
      <c r="D346" s="2"/>
    </row>
    <row r="347" spans="2:4" ht="16.5" customHeight="1">
      <c r="B347" s="98"/>
      <c r="C347" s="2"/>
      <c r="D347" s="2"/>
    </row>
    <row r="348" spans="2:4" ht="16.5" customHeight="1">
      <c r="B348" s="98"/>
      <c r="C348" s="2"/>
      <c r="D348" s="2"/>
    </row>
    <row r="349" spans="2:4" ht="16.5" customHeight="1">
      <c r="B349" s="98"/>
      <c r="C349" s="2"/>
      <c r="D349" s="2"/>
    </row>
    <row r="350" spans="2:4" ht="16.5" customHeight="1">
      <c r="B350" s="98"/>
      <c r="C350" s="2"/>
      <c r="D350" s="2"/>
    </row>
    <row r="351" spans="2:4" ht="16.5" customHeight="1">
      <c r="B351" s="98"/>
      <c r="C351" s="2"/>
      <c r="D351" s="2"/>
    </row>
    <row r="352" spans="2:4" ht="16.5" customHeight="1">
      <c r="B352" s="98"/>
      <c r="C352" s="2"/>
      <c r="D352" s="2"/>
    </row>
    <row r="353" spans="2:4" ht="16.5" customHeight="1">
      <c r="B353" s="98"/>
      <c r="C353" s="2"/>
      <c r="D353" s="2"/>
    </row>
    <row r="354" spans="2:4" ht="16.5" customHeight="1">
      <c r="B354" s="98"/>
      <c r="C354" s="2"/>
      <c r="D354" s="2"/>
    </row>
    <row r="355" spans="2:4" ht="16.5" customHeight="1">
      <c r="B355" s="98"/>
      <c r="C355" s="2"/>
      <c r="D355" s="2"/>
    </row>
    <row r="356" spans="2:4" ht="16.5" customHeight="1">
      <c r="B356" s="98"/>
      <c r="C356" s="2"/>
      <c r="D356" s="2"/>
    </row>
    <row r="357" spans="2:4" ht="16.5" customHeight="1">
      <c r="B357" s="98"/>
      <c r="C357" s="2"/>
      <c r="D357" s="2"/>
    </row>
    <row r="358" spans="2:4" ht="16.5" customHeight="1">
      <c r="B358" s="98"/>
      <c r="C358" s="2"/>
      <c r="D358" s="2"/>
    </row>
    <row r="359" spans="2:4" ht="16.5" customHeight="1">
      <c r="B359" s="98"/>
      <c r="C359" s="2"/>
      <c r="D359" s="2"/>
    </row>
    <row r="360" spans="2:4" ht="16.5" customHeight="1">
      <c r="B360" s="98"/>
      <c r="C360" s="2"/>
      <c r="D360" s="2"/>
    </row>
    <row r="361" spans="2:4" ht="16.5" customHeight="1">
      <c r="B361" s="98"/>
      <c r="C361" s="2"/>
      <c r="D361" s="2"/>
    </row>
    <row r="362" spans="2:4" ht="16.5" customHeight="1">
      <c r="B362" s="98"/>
      <c r="C362" s="2"/>
      <c r="D362" s="2"/>
    </row>
    <row r="363" spans="2:4" ht="16.5" customHeight="1">
      <c r="B363" s="98"/>
      <c r="C363" s="2"/>
      <c r="D363" s="2"/>
    </row>
    <row r="364" spans="2:4" ht="16.5" customHeight="1">
      <c r="B364" s="98"/>
      <c r="C364" s="2"/>
      <c r="D364" s="2"/>
    </row>
    <row r="365" spans="2:4" ht="16.5" customHeight="1">
      <c r="B365" s="98"/>
      <c r="C365" s="2"/>
      <c r="D365" s="2"/>
    </row>
    <row r="366" spans="2:4" ht="16.5" customHeight="1">
      <c r="B366" s="98"/>
      <c r="C366" s="2"/>
      <c r="D366" s="2"/>
    </row>
    <row r="367" spans="2:4" ht="16.5" customHeight="1">
      <c r="B367" s="98"/>
      <c r="C367" s="2"/>
      <c r="D367" s="2"/>
    </row>
    <row r="368" spans="2:4" ht="16.5" customHeight="1">
      <c r="B368" s="98"/>
      <c r="C368" s="2"/>
      <c r="D368" s="2"/>
    </row>
    <row r="369" spans="2:4" ht="16.5" customHeight="1">
      <c r="B369" s="98"/>
      <c r="C369" s="2"/>
      <c r="D369" s="2"/>
    </row>
    <row r="370" spans="2:4" ht="16.5" customHeight="1">
      <c r="B370" s="98"/>
      <c r="C370" s="2"/>
      <c r="D370" s="2"/>
    </row>
    <row r="371" spans="2:4" ht="16.5" customHeight="1">
      <c r="B371" s="98"/>
      <c r="C371" s="2"/>
      <c r="D371" s="2"/>
    </row>
    <row r="372" spans="2:4" ht="16.5" customHeight="1">
      <c r="B372" s="98"/>
      <c r="C372" s="2"/>
      <c r="D372" s="2"/>
    </row>
    <row r="373" spans="2:4" ht="16.5" customHeight="1">
      <c r="B373" s="98"/>
      <c r="C373" s="2"/>
      <c r="D373" s="2"/>
    </row>
    <row r="374" spans="2:4" ht="16.5" customHeight="1">
      <c r="B374" s="98"/>
      <c r="C374" s="2"/>
      <c r="D374" s="2"/>
    </row>
    <row r="375" spans="2:4" ht="16.5" customHeight="1">
      <c r="B375" s="98"/>
      <c r="C375" s="2"/>
      <c r="D375" s="2"/>
    </row>
    <row r="376" spans="2:4" ht="16.5" customHeight="1">
      <c r="B376" s="98"/>
      <c r="C376" s="2"/>
      <c r="D376" s="2"/>
    </row>
    <row r="377" spans="2:4" ht="16.5" customHeight="1">
      <c r="B377" s="98"/>
      <c r="C377" s="2"/>
      <c r="D377" s="2"/>
    </row>
    <row r="378" spans="2:4" ht="16.5" customHeight="1">
      <c r="B378" s="98"/>
      <c r="C378" s="2"/>
      <c r="D378" s="2"/>
    </row>
    <row r="379" spans="2:4" ht="16.5" customHeight="1">
      <c r="B379" s="98"/>
      <c r="C379" s="2"/>
      <c r="D379" s="2"/>
    </row>
    <row r="380" spans="2:4" ht="16.5" customHeight="1">
      <c r="B380" s="98"/>
      <c r="C380" s="2"/>
      <c r="D380" s="2"/>
    </row>
    <row r="381" spans="2:4" ht="16.5" customHeight="1">
      <c r="B381" s="98"/>
      <c r="C381" s="2"/>
      <c r="D381" s="2"/>
    </row>
    <row r="382" spans="2:4" ht="16.5" customHeight="1">
      <c r="B382" s="98"/>
      <c r="C382" s="2"/>
      <c r="D382" s="2"/>
    </row>
    <row r="383" spans="2:4" ht="16.5" customHeight="1">
      <c r="B383" s="98"/>
      <c r="C383" s="2"/>
      <c r="D383" s="2"/>
    </row>
    <row r="384" spans="2:4" ht="16.5" customHeight="1">
      <c r="B384" s="98"/>
      <c r="C384" s="2"/>
      <c r="D384" s="2"/>
    </row>
    <row r="385" spans="2:4" ht="16.5" customHeight="1">
      <c r="B385" s="98"/>
      <c r="C385" s="2"/>
      <c r="D385" s="2"/>
    </row>
    <row r="386" spans="2:4" ht="16.5" customHeight="1">
      <c r="B386" s="98"/>
      <c r="C386" s="2"/>
      <c r="D386" s="2"/>
    </row>
    <row r="387" spans="2:4" ht="16.5" customHeight="1">
      <c r="B387" s="98"/>
      <c r="C387" s="2"/>
      <c r="D387" s="2"/>
    </row>
    <row r="388" spans="2:4" ht="16.5" customHeight="1">
      <c r="B388" s="98"/>
      <c r="C388" s="2"/>
      <c r="D388" s="2"/>
    </row>
    <row r="389" spans="2:4" ht="16.5" customHeight="1">
      <c r="B389" s="98"/>
      <c r="C389" s="2"/>
      <c r="D389" s="2"/>
    </row>
    <row r="390" spans="2:4" ht="16.5" customHeight="1">
      <c r="B390" s="98"/>
      <c r="C390" s="2"/>
      <c r="D390" s="2"/>
    </row>
    <row r="391" spans="2:4" ht="16.5" customHeight="1">
      <c r="B391" s="98"/>
      <c r="C391" s="2"/>
      <c r="D391" s="2"/>
    </row>
    <row r="392" spans="2:4" ht="16.5" customHeight="1">
      <c r="B392" s="98"/>
      <c r="C392" s="2"/>
      <c r="D392" s="2"/>
    </row>
    <row r="393" spans="2:4" ht="16.5" customHeight="1">
      <c r="B393" s="98"/>
      <c r="C393" s="2"/>
      <c r="D393" s="2"/>
    </row>
    <row r="394" spans="2:4" ht="16.5" customHeight="1">
      <c r="B394" s="98"/>
      <c r="C394" s="2"/>
      <c r="D394" s="2"/>
    </row>
    <row r="395" spans="2:4" ht="16.5" customHeight="1">
      <c r="B395" s="98"/>
      <c r="C395" s="2"/>
      <c r="D395" s="2"/>
    </row>
    <row r="396" spans="2:4" ht="16.5" customHeight="1">
      <c r="B396" s="98"/>
      <c r="C396" s="2"/>
      <c r="D396" s="2"/>
    </row>
    <row r="397" spans="2:4" ht="16.5" customHeight="1">
      <c r="B397" s="98"/>
      <c r="C397" s="2"/>
      <c r="D397" s="2"/>
    </row>
    <row r="398" spans="2:4" ht="16.5" customHeight="1">
      <c r="B398" s="98"/>
      <c r="C398" s="2"/>
      <c r="D398" s="2"/>
    </row>
    <row r="399" spans="2:4" ht="16.5" customHeight="1">
      <c r="B399" s="98"/>
      <c r="C399" s="2"/>
      <c r="D399" s="2"/>
    </row>
    <row r="400" spans="2:4" ht="16.5" customHeight="1">
      <c r="B400" s="98"/>
      <c r="C400" s="2"/>
      <c r="D400" s="2"/>
    </row>
    <row r="401" spans="2:4" ht="16.5" customHeight="1">
      <c r="B401" s="98"/>
      <c r="C401" s="2"/>
      <c r="D401" s="2"/>
    </row>
    <row r="402" spans="2:4" ht="16.5" customHeight="1">
      <c r="B402" s="98"/>
      <c r="C402" s="2"/>
      <c r="D402" s="2"/>
    </row>
    <row r="403" spans="2:4" ht="16.5" customHeight="1">
      <c r="B403" s="98"/>
      <c r="C403" s="2"/>
      <c r="D403" s="2"/>
    </row>
    <row r="404" spans="2:4" ht="16.5" customHeight="1">
      <c r="B404" s="98"/>
      <c r="C404" s="2"/>
      <c r="D404" s="2"/>
    </row>
    <row r="405" spans="2:4" ht="16.5" customHeight="1">
      <c r="B405" s="98"/>
      <c r="C405" s="2"/>
      <c r="D405" s="2"/>
    </row>
    <row r="406" spans="2:4" ht="16.5" customHeight="1">
      <c r="B406" s="98"/>
      <c r="C406" s="2"/>
      <c r="D406" s="2"/>
    </row>
    <row r="407" spans="2:4" ht="16.5" customHeight="1">
      <c r="B407" s="98"/>
      <c r="C407" s="2"/>
      <c r="D407" s="2"/>
    </row>
    <row r="408" spans="2:4" ht="16.5" customHeight="1">
      <c r="B408" s="98"/>
      <c r="C408" s="2"/>
      <c r="D408" s="2"/>
    </row>
    <row r="409" spans="2:4" ht="16.5" customHeight="1">
      <c r="B409" s="98"/>
      <c r="C409" s="2"/>
      <c r="D409" s="2"/>
    </row>
    <row r="410" spans="2:4" ht="16.5" customHeight="1">
      <c r="B410" s="98"/>
      <c r="C410" s="2"/>
      <c r="D410" s="2"/>
    </row>
    <row r="411" spans="2:4" ht="16.5" customHeight="1">
      <c r="B411" s="98"/>
      <c r="C411" s="2"/>
      <c r="D411" s="2"/>
    </row>
    <row r="412" spans="2:4" ht="16.5" customHeight="1">
      <c r="B412" s="98"/>
      <c r="C412" s="2"/>
      <c r="D412" s="2"/>
    </row>
    <row r="413" spans="2:4" ht="16.5" customHeight="1">
      <c r="B413" s="98"/>
      <c r="C413" s="2"/>
      <c r="D413" s="2"/>
    </row>
    <row r="414" spans="2:4" ht="16.5" customHeight="1">
      <c r="B414" s="98"/>
      <c r="C414" s="2"/>
      <c r="D414" s="2"/>
    </row>
    <row r="415" spans="2:4" ht="16.5" customHeight="1">
      <c r="B415" s="98"/>
      <c r="C415" s="2"/>
      <c r="D415" s="2"/>
    </row>
    <row r="416" spans="2:4" ht="16.5" customHeight="1">
      <c r="B416" s="98"/>
      <c r="C416" s="2"/>
      <c r="D416" s="2"/>
    </row>
    <row r="417" spans="2:4" ht="16.5" customHeight="1">
      <c r="B417" s="98"/>
      <c r="C417" s="2"/>
      <c r="D417" s="2"/>
    </row>
    <row r="418" spans="2:4" ht="16.5" customHeight="1">
      <c r="B418" s="98"/>
      <c r="C418" s="2"/>
      <c r="D418" s="2"/>
    </row>
    <row r="419" spans="2:4" ht="16.5" customHeight="1">
      <c r="B419" s="98"/>
      <c r="C419" s="2"/>
      <c r="D419" s="2"/>
    </row>
    <row r="420" spans="2:4" ht="16.5" customHeight="1">
      <c r="B420" s="98"/>
      <c r="C420" s="2"/>
      <c r="D420" s="2"/>
    </row>
    <row r="421" spans="2:4" ht="16.5" customHeight="1">
      <c r="B421" s="98"/>
      <c r="C421" s="2"/>
      <c r="D421" s="2"/>
    </row>
    <row r="422" spans="2:4" ht="16.5" customHeight="1">
      <c r="B422" s="98"/>
      <c r="C422" s="2"/>
      <c r="D422" s="2"/>
    </row>
    <row r="423" spans="2:4" ht="16.5" customHeight="1">
      <c r="B423" s="98"/>
      <c r="C423" s="2"/>
      <c r="D423" s="2"/>
    </row>
    <row r="424" spans="2:4" ht="16.5" customHeight="1">
      <c r="B424" s="98"/>
      <c r="C424" s="2"/>
      <c r="D424" s="2"/>
    </row>
    <row r="425" spans="2:4" ht="16.5" customHeight="1">
      <c r="B425" s="98"/>
      <c r="C425" s="2"/>
      <c r="D425" s="2"/>
    </row>
    <row r="426" spans="2:4" ht="16.5" customHeight="1">
      <c r="B426" s="98"/>
      <c r="C426" s="2"/>
      <c r="D426" s="2"/>
    </row>
    <row r="427" spans="2:4" ht="16.5" customHeight="1">
      <c r="B427" s="98"/>
      <c r="C427" s="2"/>
      <c r="D427" s="2"/>
    </row>
    <row r="428" spans="2:4" ht="16.5" customHeight="1">
      <c r="B428" s="98"/>
      <c r="C428" s="2"/>
      <c r="D428" s="2"/>
    </row>
    <row r="429" spans="2:4" ht="16.5" customHeight="1">
      <c r="B429" s="98"/>
      <c r="C429" s="2"/>
      <c r="D429" s="2"/>
    </row>
    <row r="430" spans="2:4" ht="16.5" customHeight="1">
      <c r="B430" s="98"/>
      <c r="C430" s="2"/>
      <c r="D430" s="2"/>
    </row>
    <row r="431" spans="2:4" ht="16.5" customHeight="1">
      <c r="B431" s="98"/>
      <c r="C431" s="2"/>
      <c r="D431" s="2"/>
    </row>
    <row r="432" spans="2:4" ht="16.5" customHeight="1">
      <c r="B432" s="98"/>
      <c r="C432" s="2"/>
      <c r="D432" s="2"/>
    </row>
    <row r="433" spans="2:4" ht="16.5" customHeight="1">
      <c r="B433" s="98"/>
      <c r="C433" s="2"/>
      <c r="D433" s="2"/>
    </row>
    <row r="434" spans="2:4" ht="16.5" customHeight="1">
      <c r="B434" s="98"/>
      <c r="C434" s="2"/>
      <c r="D434" s="2"/>
    </row>
    <row r="435" spans="2:4" ht="16.5" customHeight="1">
      <c r="B435" s="98"/>
      <c r="C435" s="2"/>
      <c r="D435" s="2"/>
    </row>
    <row r="436" spans="2:4" ht="16.5" customHeight="1">
      <c r="B436" s="98"/>
      <c r="C436" s="2"/>
      <c r="D436" s="2"/>
    </row>
    <row r="437" spans="2:4" ht="16.5" customHeight="1">
      <c r="B437" s="98"/>
      <c r="C437" s="2"/>
      <c r="D437" s="2"/>
    </row>
    <row r="438" spans="2:4" ht="16.5" customHeight="1">
      <c r="B438" s="98"/>
      <c r="C438" s="2"/>
      <c r="D438" s="2"/>
    </row>
    <row r="439" spans="2:4" ht="16.5" customHeight="1">
      <c r="B439" s="98"/>
      <c r="C439" s="2"/>
      <c r="D439" s="2"/>
    </row>
    <row r="440" spans="2:4" ht="16.5" customHeight="1">
      <c r="B440" s="98"/>
      <c r="C440" s="2"/>
      <c r="D440" s="2"/>
    </row>
    <row r="441" spans="2:4" ht="16.5" customHeight="1">
      <c r="B441" s="98"/>
      <c r="C441" s="2"/>
      <c r="D441" s="2"/>
    </row>
    <row r="442" spans="2:4" ht="16.5" customHeight="1">
      <c r="B442" s="98"/>
      <c r="C442" s="2"/>
      <c r="D442" s="2"/>
    </row>
    <row r="443" spans="2:4" ht="16.5" customHeight="1">
      <c r="B443" s="98"/>
      <c r="C443" s="2"/>
      <c r="D443" s="2"/>
    </row>
    <row r="444" spans="2:4" ht="16.5" customHeight="1">
      <c r="B444" s="98"/>
      <c r="C444" s="2"/>
      <c r="D444" s="2"/>
    </row>
    <row r="445" spans="2:4" ht="16.5" customHeight="1">
      <c r="B445" s="98"/>
      <c r="C445" s="2"/>
      <c r="D445" s="2"/>
    </row>
    <row r="446" spans="2:4" ht="16.5" customHeight="1">
      <c r="B446" s="98"/>
      <c r="C446" s="2"/>
      <c r="D446" s="2"/>
    </row>
    <row r="447" spans="2:4" ht="16.5" customHeight="1">
      <c r="B447" s="98"/>
      <c r="C447" s="2"/>
      <c r="D447" s="2"/>
    </row>
    <row r="448" spans="2:4" ht="16.5" customHeight="1">
      <c r="B448" s="98"/>
      <c r="C448" s="2"/>
      <c r="D448" s="2"/>
    </row>
    <row r="449" spans="2:4" ht="16.5" customHeight="1">
      <c r="B449" s="98"/>
      <c r="C449" s="2"/>
      <c r="D449" s="2"/>
    </row>
    <row r="450" spans="2:4" ht="16.5" customHeight="1">
      <c r="B450" s="98"/>
      <c r="C450" s="2"/>
      <c r="D450" s="2"/>
    </row>
    <row r="451" spans="2:4" ht="16.5" customHeight="1">
      <c r="B451" s="98"/>
      <c r="C451" s="2"/>
      <c r="D451" s="2"/>
    </row>
    <row r="452" spans="2:4" ht="16.5" customHeight="1">
      <c r="B452" s="98"/>
      <c r="C452" s="2"/>
      <c r="D452" s="2"/>
    </row>
    <row r="453" spans="2:4" ht="16.5" customHeight="1">
      <c r="B453" s="98"/>
      <c r="C453" s="2"/>
      <c r="D453" s="2"/>
    </row>
    <row r="454" spans="2:4" ht="16.5" customHeight="1">
      <c r="B454" s="98"/>
      <c r="C454" s="2"/>
      <c r="D454" s="2"/>
    </row>
    <row r="455" spans="2:4" ht="16.5" customHeight="1">
      <c r="B455" s="98"/>
      <c r="C455" s="2"/>
      <c r="D455" s="2"/>
    </row>
    <row r="456" spans="2:4" ht="16.5" customHeight="1">
      <c r="B456" s="98"/>
      <c r="C456" s="2"/>
      <c r="D456" s="2"/>
    </row>
    <row r="457" spans="2:4" ht="16.5" customHeight="1">
      <c r="B457" s="98"/>
      <c r="C457" s="2"/>
      <c r="D457" s="2"/>
    </row>
    <row r="458" spans="2:4" ht="16.5" customHeight="1">
      <c r="B458" s="98"/>
      <c r="C458" s="2"/>
      <c r="D458" s="2"/>
    </row>
    <row r="459" spans="2:4" ht="16.5" customHeight="1">
      <c r="B459" s="98"/>
      <c r="C459" s="2"/>
      <c r="D459" s="2"/>
    </row>
    <row r="460" spans="2:4" ht="16.5" customHeight="1">
      <c r="B460" s="98"/>
      <c r="C460" s="2"/>
      <c r="D460" s="2"/>
    </row>
    <row r="461" spans="2:4" ht="16.5" customHeight="1">
      <c r="B461" s="98"/>
      <c r="C461" s="2"/>
      <c r="D461" s="2"/>
    </row>
    <row r="462" spans="2:4" ht="16.5" customHeight="1">
      <c r="B462" s="98"/>
      <c r="C462" s="8"/>
      <c r="D462" s="2"/>
    </row>
    <row r="463" spans="2:4" ht="16.5" customHeight="1">
      <c r="B463" s="98"/>
      <c r="C463" s="8"/>
      <c r="D463" s="2"/>
    </row>
    <row r="464" spans="2:4" ht="16.5" customHeight="1">
      <c r="B464" s="98"/>
      <c r="C464" s="8"/>
      <c r="D464" s="2"/>
    </row>
    <row r="465" spans="2:4" ht="16.5" customHeight="1">
      <c r="B465" s="98"/>
      <c r="C465" s="8"/>
      <c r="D465" s="2"/>
    </row>
    <row r="466" spans="2:4" ht="16.5" customHeight="1">
      <c r="B466" s="98"/>
      <c r="C466" s="8"/>
      <c r="D466" s="2"/>
    </row>
    <row r="467" spans="2:4" ht="16.5" customHeight="1">
      <c r="B467" s="98"/>
      <c r="C467" s="8"/>
      <c r="D467" s="2"/>
    </row>
    <row r="468" spans="2:4" ht="16.5" customHeight="1">
      <c r="B468" s="98"/>
      <c r="C468" s="8"/>
      <c r="D468" s="2"/>
    </row>
    <row r="469" spans="2:4" ht="16.5" customHeight="1">
      <c r="B469" s="98"/>
      <c r="C469" s="8"/>
      <c r="D469" s="2"/>
    </row>
    <row r="470" spans="2:4" ht="16.5" customHeight="1">
      <c r="B470" s="98"/>
      <c r="C470" s="8"/>
      <c r="D470" s="2"/>
    </row>
    <row r="471" spans="2:4" ht="16.5" customHeight="1">
      <c r="B471" s="98"/>
      <c r="C471" s="8"/>
      <c r="D471" s="2"/>
    </row>
    <row r="472" spans="2:4" ht="16.5" customHeight="1">
      <c r="B472" s="98"/>
      <c r="C472" s="8"/>
      <c r="D472" s="2"/>
    </row>
    <row r="473" spans="2:4" ht="16.5" customHeight="1">
      <c r="B473" s="98"/>
      <c r="C473" s="8"/>
      <c r="D473" s="2"/>
    </row>
    <row r="474" spans="2:4" ht="16.5" customHeight="1">
      <c r="B474" s="98"/>
      <c r="C474" s="8"/>
      <c r="D474" s="2"/>
    </row>
    <row r="475" spans="2:4" ht="16.5" customHeight="1">
      <c r="B475" s="98"/>
      <c r="C475" s="8"/>
      <c r="D475" s="2"/>
    </row>
    <row r="476" spans="2:4" ht="16.5" customHeight="1">
      <c r="B476" s="98"/>
      <c r="C476" s="8"/>
      <c r="D476" s="2"/>
    </row>
    <row r="477" spans="2:4" ht="16.5" customHeight="1">
      <c r="B477" s="98"/>
      <c r="C477" s="8"/>
      <c r="D477" s="2"/>
    </row>
    <row r="478" spans="2:4" ht="16.5" customHeight="1">
      <c r="B478" s="98"/>
      <c r="C478" s="8"/>
      <c r="D478" s="2"/>
    </row>
    <row r="479" spans="2:4" ht="16.5" customHeight="1">
      <c r="B479" s="98"/>
      <c r="C479" s="8"/>
      <c r="D479" s="2"/>
    </row>
    <row r="480" spans="2:4" ht="16.5" customHeight="1">
      <c r="B480" s="98"/>
      <c r="C480" s="8"/>
      <c r="D480" s="2"/>
    </row>
    <row r="481" spans="2:4" ht="16.5" customHeight="1">
      <c r="B481" s="98"/>
      <c r="C481" s="8"/>
      <c r="D481" s="2"/>
    </row>
    <row r="482" spans="2:4" ht="16.5" customHeight="1">
      <c r="B482" s="98"/>
      <c r="C482" s="8"/>
      <c r="D482" s="2"/>
    </row>
    <row r="483" spans="2:4" ht="16.5" customHeight="1">
      <c r="B483" s="98"/>
      <c r="C483" s="8"/>
      <c r="D483" s="2"/>
    </row>
    <row r="484" spans="2:4" ht="16.5" customHeight="1">
      <c r="B484" s="98"/>
      <c r="C484" s="8"/>
      <c r="D484" s="2"/>
    </row>
    <row r="485" spans="2:4" ht="16.5" customHeight="1">
      <c r="B485" s="98"/>
      <c r="C485" s="8"/>
      <c r="D485" s="2"/>
    </row>
    <row r="486" spans="2:4" ht="16.5" customHeight="1">
      <c r="B486" s="98"/>
      <c r="C486" s="8"/>
      <c r="D486" s="2"/>
    </row>
    <row r="487" spans="2:4" ht="16.5" customHeight="1">
      <c r="B487" s="98"/>
      <c r="C487" s="8"/>
      <c r="D487" s="2"/>
    </row>
    <row r="488" spans="2:4" ht="16.5" customHeight="1">
      <c r="B488" s="98"/>
      <c r="C488" s="8"/>
      <c r="D488" s="2"/>
    </row>
    <row r="489" spans="2:4" ht="16.5" customHeight="1">
      <c r="B489" s="98"/>
      <c r="C489" s="8"/>
      <c r="D489" s="2"/>
    </row>
    <row r="490" spans="2:4" ht="16.5" customHeight="1">
      <c r="B490" s="98"/>
      <c r="C490" s="8"/>
      <c r="D490" s="2"/>
    </row>
    <row r="491" spans="2:4" ht="16.5" customHeight="1">
      <c r="B491" s="98"/>
      <c r="C491" s="8"/>
      <c r="D491" s="2"/>
    </row>
    <row r="492" spans="2:4" ht="16.5" customHeight="1">
      <c r="B492" s="98"/>
      <c r="C492" s="8"/>
      <c r="D492" s="2"/>
    </row>
    <row r="493" spans="2:4" ht="16.5" customHeight="1">
      <c r="B493" s="98"/>
      <c r="C493" s="8"/>
      <c r="D493" s="2"/>
    </row>
    <row r="494" spans="2:4" ht="16.5" customHeight="1">
      <c r="B494" s="98"/>
      <c r="C494" s="8"/>
      <c r="D494" s="2"/>
    </row>
    <row r="495" spans="2:4" ht="16.5" customHeight="1">
      <c r="B495" s="98"/>
      <c r="C495" s="8"/>
      <c r="D495" s="2"/>
    </row>
    <row r="496" spans="2:4" ht="16.5" customHeight="1">
      <c r="B496" s="98"/>
      <c r="C496" s="8"/>
      <c r="D496" s="2"/>
    </row>
    <row r="497" spans="2:4" ht="16.5" customHeight="1">
      <c r="B497" s="98"/>
      <c r="C497" s="8"/>
      <c r="D497" s="2"/>
    </row>
    <row r="498" spans="2:4" ht="16.5" customHeight="1">
      <c r="B498" s="98"/>
      <c r="C498" s="8"/>
      <c r="D498" s="2"/>
    </row>
    <row r="499" spans="2:4" ht="16.5" customHeight="1">
      <c r="B499" s="98"/>
      <c r="C499" s="8"/>
      <c r="D499" s="2"/>
    </row>
    <row r="500" spans="2:4" ht="16.5" customHeight="1">
      <c r="B500" s="98"/>
      <c r="C500" s="8"/>
      <c r="D500" s="2"/>
    </row>
    <row r="501" spans="2:4" ht="16.5" customHeight="1">
      <c r="B501" s="98"/>
      <c r="C501" s="8"/>
      <c r="D501" s="2"/>
    </row>
    <row r="502" spans="2:4" ht="16.5" customHeight="1">
      <c r="B502" s="98"/>
      <c r="C502" s="8"/>
      <c r="D502" s="2"/>
    </row>
    <row r="503" spans="2:4" ht="16.5" customHeight="1">
      <c r="B503" s="98"/>
      <c r="C503" s="8"/>
      <c r="D503" s="2"/>
    </row>
    <row r="504" spans="2:4" ht="16.5" customHeight="1">
      <c r="B504" s="98"/>
      <c r="C504" s="8"/>
      <c r="D504" s="2"/>
    </row>
    <row r="505" spans="2:4" ht="16.5" customHeight="1">
      <c r="B505" s="98"/>
      <c r="C505" s="8"/>
      <c r="D505" s="2"/>
    </row>
    <row r="506" spans="2:4" ht="16.5" customHeight="1">
      <c r="B506" s="98"/>
      <c r="C506" s="8"/>
      <c r="D506" s="2"/>
    </row>
    <row r="507" spans="2:4" ht="16.5" customHeight="1">
      <c r="B507" s="98"/>
      <c r="C507" s="8"/>
      <c r="D507" s="2"/>
    </row>
    <row r="508" spans="2:4" ht="16.5" customHeight="1">
      <c r="B508" s="98"/>
      <c r="C508" s="8"/>
      <c r="D508" s="2"/>
    </row>
    <row r="509" spans="2:4" ht="16.5" customHeight="1">
      <c r="B509" s="98"/>
      <c r="C509" s="8"/>
      <c r="D509" s="2"/>
    </row>
    <row r="510" spans="2:4" ht="16.5" customHeight="1">
      <c r="B510" s="98"/>
      <c r="C510" s="8"/>
      <c r="D510" s="2"/>
    </row>
    <row r="511" spans="2:4" ht="16.5" customHeight="1">
      <c r="B511" s="98"/>
      <c r="C511" s="8"/>
      <c r="D511" s="2"/>
    </row>
    <row r="512" spans="2:4" ht="16.5" customHeight="1">
      <c r="B512" s="98"/>
      <c r="C512" s="8"/>
      <c r="D512" s="2"/>
    </row>
    <row r="513" spans="2:4" ht="16.5" customHeight="1">
      <c r="B513" s="98"/>
      <c r="C513" s="8"/>
      <c r="D513" s="2"/>
    </row>
    <row r="514" spans="2:4" ht="16.5" customHeight="1">
      <c r="B514" s="98"/>
      <c r="C514" s="8"/>
      <c r="D514" s="2"/>
    </row>
    <row r="515" spans="2:4" ht="16.5" customHeight="1">
      <c r="B515" s="98"/>
      <c r="C515" s="8"/>
      <c r="D515" s="2"/>
    </row>
    <row r="516" spans="2:4" ht="16.5" customHeight="1">
      <c r="B516" s="98"/>
      <c r="C516" s="8"/>
      <c r="D516" s="2"/>
    </row>
    <row r="517" spans="2:4" ht="16.5" customHeight="1">
      <c r="B517" s="98"/>
      <c r="C517" s="8"/>
      <c r="D517" s="2"/>
    </row>
    <row r="518" spans="2:4" ht="16.5" customHeight="1">
      <c r="B518" s="98"/>
      <c r="C518" s="8"/>
      <c r="D518" s="2"/>
    </row>
    <row r="519" spans="2:4" ht="16.5" customHeight="1">
      <c r="B519" s="98"/>
      <c r="C519" s="8"/>
      <c r="D519" s="2"/>
    </row>
    <row r="520" spans="2:4" ht="16.5" customHeight="1">
      <c r="B520" s="98"/>
      <c r="C520" s="8"/>
      <c r="D520" s="2"/>
    </row>
    <row r="521" spans="2:4" ht="16.5" customHeight="1">
      <c r="B521" s="98"/>
      <c r="C521" s="8"/>
      <c r="D521" s="2"/>
    </row>
    <row r="522" spans="2:4" ht="16.5" customHeight="1">
      <c r="B522" s="98"/>
      <c r="C522" s="8"/>
      <c r="D522" s="2"/>
    </row>
    <row r="523" spans="2:4" ht="16.5" customHeight="1">
      <c r="B523" s="98"/>
      <c r="C523" s="8"/>
      <c r="D523" s="2"/>
    </row>
    <row r="524" spans="2:4" ht="16.5" customHeight="1">
      <c r="B524" s="98"/>
      <c r="C524" s="8"/>
      <c r="D524" s="2"/>
    </row>
    <row r="525" spans="2:4" ht="16.5" customHeight="1">
      <c r="B525" s="98"/>
      <c r="C525" s="8"/>
      <c r="D525" s="2"/>
    </row>
    <row r="526" spans="2:4" ht="16.5" customHeight="1">
      <c r="B526" s="98"/>
      <c r="C526" s="8"/>
      <c r="D526" s="2"/>
    </row>
    <row r="527" spans="2:4" ht="16.5" customHeight="1">
      <c r="B527" s="98"/>
      <c r="C527" s="8"/>
      <c r="D527" s="2"/>
    </row>
    <row r="528" spans="2:4" ht="16.5" customHeight="1">
      <c r="B528" s="98"/>
      <c r="C528" s="8"/>
      <c r="D528" s="2"/>
    </row>
    <row r="529" spans="2:4" ht="16.5" customHeight="1">
      <c r="B529" s="98"/>
      <c r="C529" s="8"/>
      <c r="D529" s="2"/>
    </row>
    <row r="530" spans="2:4" ht="16.5" customHeight="1">
      <c r="B530" s="98"/>
      <c r="C530" s="8"/>
      <c r="D530" s="2"/>
    </row>
    <row r="531" spans="2:4" ht="16.5" customHeight="1">
      <c r="B531" s="98"/>
      <c r="C531" s="8"/>
      <c r="D531" s="2"/>
    </row>
    <row r="532" spans="2:4" ht="16.5" customHeight="1">
      <c r="B532" s="98"/>
      <c r="C532" s="8"/>
      <c r="D532" s="2"/>
    </row>
    <row r="533" spans="2:4" ht="16.5" customHeight="1">
      <c r="B533" s="98"/>
      <c r="C533" s="8"/>
      <c r="D533" s="2"/>
    </row>
    <row r="534" spans="2:4" ht="16.5" customHeight="1">
      <c r="B534" s="98"/>
      <c r="C534" s="8"/>
      <c r="D534" s="2"/>
    </row>
    <row r="535" spans="2:4" ht="16.5" customHeight="1">
      <c r="B535" s="98"/>
      <c r="C535" s="8"/>
      <c r="D535" s="2"/>
    </row>
    <row r="536" spans="2:4" ht="16.5" customHeight="1">
      <c r="B536" s="98"/>
      <c r="C536" s="8"/>
      <c r="D536" s="2"/>
    </row>
    <row r="537" spans="2:4" ht="16.5" customHeight="1">
      <c r="B537" s="98"/>
      <c r="C537" s="8"/>
      <c r="D537" s="2"/>
    </row>
    <row r="538" spans="2:4" ht="16.5" customHeight="1">
      <c r="B538" s="98"/>
      <c r="C538" s="8"/>
      <c r="D538" s="2"/>
    </row>
    <row r="539" spans="2:4" ht="16.5" customHeight="1">
      <c r="B539" s="98"/>
      <c r="C539" s="8"/>
      <c r="D539" s="2"/>
    </row>
    <row r="540" spans="2:4" ht="16.5" customHeight="1">
      <c r="B540" s="98"/>
      <c r="C540" s="8"/>
      <c r="D540" s="2"/>
    </row>
    <row r="541" spans="2:4" ht="16.5" customHeight="1">
      <c r="B541" s="98"/>
      <c r="C541" s="8"/>
      <c r="D541" s="2"/>
    </row>
    <row r="542" spans="2:4" ht="16.5" customHeight="1">
      <c r="B542" s="98"/>
      <c r="C542" s="8"/>
      <c r="D542" s="2"/>
    </row>
    <row r="543" spans="2:4" ht="16.5" customHeight="1">
      <c r="B543" s="98"/>
      <c r="C543" s="8"/>
      <c r="D543" s="2"/>
    </row>
    <row r="544" spans="2:4" ht="16.5" customHeight="1">
      <c r="B544" s="98"/>
      <c r="C544" s="8"/>
      <c r="D544" s="2"/>
    </row>
    <row r="545" spans="2:4" ht="16.5" customHeight="1">
      <c r="B545" s="98"/>
      <c r="C545" s="8"/>
      <c r="D545" s="2"/>
    </row>
    <row r="546" spans="2:4" ht="16.5" customHeight="1">
      <c r="B546" s="98"/>
      <c r="C546" s="8"/>
      <c r="D546" s="2"/>
    </row>
    <row r="547" spans="2:4" ht="16.5" customHeight="1">
      <c r="B547" s="98"/>
      <c r="C547" s="8"/>
      <c r="D547" s="2"/>
    </row>
    <row r="548" spans="2:4" ht="16.5" customHeight="1">
      <c r="B548" s="98"/>
      <c r="C548" s="8"/>
      <c r="D548" s="2"/>
    </row>
    <row r="549" spans="2:4" ht="16.5" customHeight="1">
      <c r="B549" s="98"/>
      <c r="C549" s="8"/>
      <c r="D549" s="2"/>
    </row>
    <row r="550" spans="2:4" ht="16.5" customHeight="1">
      <c r="B550" s="98"/>
      <c r="C550" s="8"/>
      <c r="D550" s="2"/>
    </row>
    <row r="551" spans="2:4" ht="16.5" customHeight="1">
      <c r="B551" s="98"/>
      <c r="C551" s="8"/>
      <c r="D551" s="2"/>
    </row>
    <row r="552" spans="2:4" ht="16.5" customHeight="1">
      <c r="B552" s="98"/>
      <c r="C552" s="8"/>
      <c r="D552" s="2"/>
    </row>
    <row r="553" spans="2:4" ht="16.5" customHeight="1">
      <c r="B553" s="98"/>
      <c r="C553" s="8"/>
      <c r="D553" s="2"/>
    </row>
    <row r="554" spans="2:4" ht="16.5" customHeight="1">
      <c r="B554" s="98"/>
      <c r="C554" s="8"/>
      <c r="D554" s="2"/>
    </row>
    <row r="555" spans="2:4" ht="16.5" customHeight="1">
      <c r="B555" s="98"/>
      <c r="C555" s="8"/>
      <c r="D555" s="2"/>
    </row>
    <row r="556" spans="1:4" ht="16.5" customHeight="1">
      <c r="A556" s="100"/>
      <c r="B556" s="100"/>
      <c r="C556" s="8"/>
      <c r="D556" s="2"/>
    </row>
    <row r="557" spans="1:4" ht="16.5" customHeight="1">
      <c r="A557" s="100"/>
      <c r="B557" s="100"/>
      <c r="C557" s="8"/>
      <c r="D557" s="2"/>
    </row>
    <row r="558" spans="1:4" ht="16.5" customHeight="1">
      <c r="A558" s="100"/>
      <c r="B558" s="100"/>
      <c r="C558" s="8"/>
      <c r="D558" s="2"/>
    </row>
    <row r="559" spans="1:4" ht="16.5" customHeight="1">
      <c r="A559" s="100"/>
      <c r="B559" s="100"/>
      <c r="C559" s="8"/>
      <c r="D559" s="2"/>
    </row>
    <row r="560" spans="1:4" ht="16.5" customHeight="1">
      <c r="A560" s="103"/>
      <c r="B560" s="103"/>
      <c r="C560" s="8"/>
      <c r="D560" s="2"/>
    </row>
    <row r="561" spans="1:4" ht="16.5" customHeight="1">
      <c r="A561" s="103"/>
      <c r="B561" s="103"/>
      <c r="C561" s="8"/>
      <c r="D561" s="2"/>
    </row>
    <row r="562" spans="1:4" ht="16.5" customHeight="1">
      <c r="A562" s="103"/>
      <c r="B562" s="103"/>
      <c r="C562" s="8"/>
      <c r="D562" s="2"/>
    </row>
    <row r="563" spans="1:4" ht="16.5" customHeight="1">
      <c r="A563" s="103"/>
      <c r="B563" s="103"/>
      <c r="C563" s="8"/>
      <c r="D563" s="2"/>
    </row>
    <row r="564" spans="1:4" ht="16.5" customHeight="1">
      <c r="A564" s="103"/>
      <c r="B564" s="103"/>
      <c r="C564" s="8"/>
      <c r="D564" s="2"/>
    </row>
    <row r="565" spans="1:4" ht="16.5" customHeight="1">
      <c r="A565" s="103"/>
      <c r="B565" s="103"/>
      <c r="C565" s="8"/>
      <c r="D565" s="2"/>
    </row>
    <row r="566" spans="1:4" ht="16.5" customHeight="1">
      <c r="A566" s="103"/>
      <c r="B566" s="103"/>
      <c r="C566" s="8"/>
      <c r="D566" s="2"/>
    </row>
    <row r="567" spans="1:4" ht="16.5" customHeight="1">
      <c r="A567" s="103"/>
      <c r="B567" s="103"/>
      <c r="C567" s="8"/>
      <c r="D567" s="2"/>
    </row>
    <row r="568" spans="1:4" ht="16.5" customHeight="1">
      <c r="A568" s="103"/>
      <c r="B568" s="103"/>
      <c r="C568" s="8"/>
      <c r="D568" s="2"/>
    </row>
    <row r="569" spans="1:4" ht="16.5" customHeight="1">
      <c r="A569" s="103"/>
      <c r="B569" s="103"/>
      <c r="C569" s="8"/>
      <c r="D569" s="2"/>
    </row>
    <row r="570" spans="1:4" ht="16.5" customHeight="1">
      <c r="A570" s="103"/>
      <c r="B570" s="103"/>
      <c r="C570" s="8"/>
      <c r="D570" s="2"/>
    </row>
    <row r="571" spans="1:4" ht="16.5" customHeight="1">
      <c r="A571" s="103"/>
      <c r="B571" s="103"/>
      <c r="C571" s="8"/>
      <c r="D571" s="2"/>
    </row>
    <row r="572" spans="1:4" ht="16.5" customHeight="1">
      <c r="A572" s="103"/>
      <c r="B572" s="103"/>
      <c r="C572" s="8"/>
      <c r="D572" s="2"/>
    </row>
    <row r="573" spans="1:4" ht="16.5" customHeight="1">
      <c r="A573" s="103"/>
      <c r="B573" s="103"/>
      <c r="C573" s="8"/>
      <c r="D573" s="2"/>
    </row>
    <row r="574" spans="1:4" ht="16.5" customHeight="1">
      <c r="A574" s="103"/>
      <c r="B574" s="103"/>
      <c r="C574" s="8"/>
      <c r="D574" s="2"/>
    </row>
    <row r="575" spans="1:4" ht="16.5" customHeight="1">
      <c r="A575" s="103"/>
      <c r="B575" s="103"/>
      <c r="C575" s="8"/>
      <c r="D575" s="2"/>
    </row>
    <row r="576" spans="1:4" ht="16.5" customHeight="1">
      <c r="A576" s="103"/>
      <c r="B576" s="103"/>
      <c r="C576" s="8"/>
      <c r="D576" s="2"/>
    </row>
    <row r="577" spans="1:4" ht="16.5" customHeight="1">
      <c r="A577" s="103"/>
      <c r="B577" s="103"/>
      <c r="C577" s="8"/>
      <c r="D577" s="2"/>
    </row>
    <row r="578" spans="1:4" ht="16.5" customHeight="1">
      <c r="A578" s="103"/>
      <c r="B578" s="103"/>
      <c r="C578" s="8"/>
      <c r="D578" s="2"/>
    </row>
    <row r="579" spans="1:4" ht="16.5" customHeight="1">
      <c r="A579" s="103"/>
      <c r="B579" s="103"/>
      <c r="C579" s="8"/>
      <c r="D579" s="2"/>
    </row>
    <row r="580" spans="1:4" ht="16.5" customHeight="1">
      <c r="A580" s="103"/>
      <c r="B580" s="103"/>
      <c r="C580" s="8"/>
      <c r="D580" s="2"/>
    </row>
    <row r="581" spans="1:4" ht="16.5" customHeight="1">
      <c r="A581" s="103"/>
      <c r="B581" s="104"/>
      <c r="C581" s="8"/>
      <c r="D581" s="2"/>
    </row>
    <row r="582" spans="1:4" ht="16.5" customHeight="1">
      <c r="A582" s="103"/>
      <c r="B582" s="105"/>
      <c r="C582" s="8"/>
      <c r="D582" s="2"/>
    </row>
    <row r="583" spans="1:4" ht="16.5" customHeight="1">
      <c r="A583" s="103"/>
      <c r="B583" s="103"/>
      <c r="C583" s="8"/>
      <c r="D583" s="2"/>
    </row>
    <row r="584" spans="1:4" ht="16.5" customHeight="1">
      <c r="A584" s="103"/>
      <c r="B584" s="103"/>
      <c r="C584" s="8"/>
      <c r="D584" s="2"/>
    </row>
    <row r="585" spans="1:4" ht="16.5" customHeight="1">
      <c r="A585" s="103"/>
      <c r="B585" s="103"/>
      <c r="C585" s="8"/>
      <c r="D585" s="2"/>
    </row>
    <row r="586" spans="1:4" ht="16.5" customHeight="1">
      <c r="A586" s="103"/>
      <c r="B586" s="103"/>
      <c r="C586" s="8"/>
      <c r="D586" s="2"/>
    </row>
    <row r="587" spans="1:4" ht="16.5" customHeight="1">
      <c r="A587" s="103"/>
      <c r="B587" s="103"/>
      <c r="C587" s="8"/>
      <c r="D587" s="2"/>
    </row>
    <row r="588" spans="1:4" ht="16.5" customHeight="1">
      <c r="A588" s="103"/>
      <c r="B588" s="103"/>
      <c r="C588" s="8"/>
      <c r="D588" s="2"/>
    </row>
    <row r="589" spans="1:4" ht="16.5" customHeight="1">
      <c r="A589" s="103"/>
      <c r="B589" s="103"/>
      <c r="C589" s="8"/>
      <c r="D589" s="2"/>
    </row>
    <row r="590" spans="1:4" ht="16.5" customHeight="1">
      <c r="A590" s="100"/>
      <c r="B590" s="100"/>
      <c r="C590" s="8"/>
      <c r="D590" s="2"/>
    </row>
    <row r="591" spans="1:4" ht="16.5" customHeight="1">
      <c r="A591" s="100"/>
      <c r="B591" s="100"/>
      <c r="C591" s="8"/>
      <c r="D591" s="2"/>
    </row>
    <row r="592" spans="1:4" ht="16.5" customHeight="1">
      <c r="A592" s="100"/>
      <c r="B592" s="100"/>
      <c r="C592" s="8"/>
      <c r="D592" s="2"/>
    </row>
    <row r="593" spans="1:4" ht="16.5" customHeight="1">
      <c r="A593" s="100"/>
      <c r="B593" s="100"/>
      <c r="C593" s="8"/>
      <c r="D593" s="2"/>
    </row>
    <row r="594" spans="1:4" ht="16.5" customHeight="1">
      <c r="A594" s="100"/>
      <c r="B594" s="100"/>
      <c r="C594" s="8"/>
      <c r="D594" s="2"/>
    </row>
    <row r="595" spans="1:4" ht="16.5" customHeight="1">
      <c r="A595" s="100"/>
      <c r="B595" s="100"/>
      <c r="C595" s="8"/>
      <c r="D595" s="2"/>
    </row>
    <row r="596" spans="2:4" ht="16.5" customHeight="1">
      <c r="B596" s="98"/>
      <c r="C596" s="8"/>
      <c r="D596" s="2"/>
    </row>
    <row r="597" spans="2:4" ht="16.5" customHeight="1">
      <c r="B597" s="98"/>
      <c r="C597" s="8"/>
      <c r="D597" s="2"/>
    </row>
    <row r="598" spans="2:4" ht="16.5" customHeight="1">
      <c r="B598" s="98"/>
      <c r="C598" s="8"/>
      <c r="D598" s="2"/>
    </row>
    <row r="599" spans="2:4" ht="16.5" customHeight="1">
      <c r="B599" s="98"/>
      <c r="C599" s="8"/>
      <c r="D599" s="2"/>
    </row>
    <row r="600" spans="2:4" ht="16.5" customHeight="1">
      <c r="B600" s="98"/>
      <c r="C600" s="8"/>
      <c r="D600" s="2"/>
    </row>
    <row r="601" spans="2:4" ht="16.5" customHeight="1">
      <c r="B601" s="98"/>
      <c r="C601" s="8"/>
      <c r="D601" s="2"/>
    </row>
    <row r="602" spans="2:4" ht="16.5" customHeight="1">
      <c r="B602" s="98"/>
      <c r="C602" s="8"/>
      <c r="D602" s="2"/>
    </row>
    <row r="603" spans="2:4" ht="16.5" customHeight="1">
      <c r="B603" s="98"/>
      <c r="C603" s="8"/>
      <c r="D603" s="2"/>
    </row>
    <row r="604" spans="2:4" ht="16.5" customHeight="1">
      <c r="B604" s="98"/>
      <c r="C604" s="8"/>
      <c r="D604" s="2"/>
    </row>
    <row r="605" spans="2:4" ht="16.5" customHeight="1">
      <c r="B605" s="98"/>
      <c r="C605" s="8"/>
      <c r="D605" s="2"/>
    </row>
    <row r="606" spans="2:4" ht="16.5" customHeight="1">
      <c r="B606" s="98"/>
      <c r="C606" s="8"/>
      <c r="D606" s="2"/>
    </row>
    <row r="607" spans="2:4" ht="16.5" customHeight="1">
      <c r="B607" s="98"/>
      <c r="C607" s="8"/>
      <c r="D607" s="2"/>
    </row>
    <row r="608" spans="2:4" ht="16.5" customHeight="1">
      <c r="B608" s="98"/>
      <c r="C608" s="8"/>
      <c r="D608" s="2"/>
    </row>
    <row r="609" spans="2:4" ht="16.5" customHeight="1">
      <c r="B609" s="98"/>
      <c r="C609" s="8"/>
      <c r="D609" s="2"/>
    </row>
    <row r="610" spans="2:4" ht="16.5" customHeight="1">
      <c r="B610" s="98"/>
      <c r="C610" s="8"/>
      <c r="D610" s="2"/>
    </row>
    <row r="611" spans="2:4" ht="16.5" customHeight="1">
      <c r="B611" s="98"/>
      <c r="C611" s="8"/>
      <c r="D611" s="2"/>
    </row>
    <row r="612" spans="2:4" ht="16.5" customHeight="1">
      <c r="B612" s="98"/>
      <c r="C612" s="8"/>
      <c r="D612" s="2"/>
    </row>
    <row r="613" spans="2:4" ht="16.5" customHeight="1">
      <c r="B613" s="98"/>
      <c r="C613" s="8"/>
      <c r="D613" s="2"/>
    </row>
    <row r="614" spans="2:4" ht="16.5" customHeight="1">
      <c r="B614" s="98"/>
      <c r="C614" s="8"/>
      <c r="D614" s="2"/>
    </row>
    <row r="615" spans="2:4" ht="16.5" customHeight="1">
      <c r="B615" s="98"/>
      <c r="C615" s="8"/>
      <c r="D615" s="2"/>
    </row>
    <row r="616" spans="2:4" ht="16.5" customHeight="1">
      <c r="B616" s="98"/>
      <c r="C616" s="8"/>
      <c r="D616" s="2"/>
    </row>
    <row r="617" spans="2:4" ht="16.5" customHeight="1">
      <c r="B617" s="98"/>
      <c r="C617" s="8"/>
      <c r="D617" s="2"/>
    </row>
    <row r="618" spans="2:4" ht="16.5" customHeight="1">
      <c r="B618" s="98"/>
      <c r="C618" s="8"/>
      <c r="D618" s="2"/>
    </row>
    <row r="619" spans="2:4" ht="16.5" customHeight="1">
      <c r="B619" s="98"/>
      <c r="C619" s="8"/>
      <c r="D619" s="2"/>
    </row>
    <row r="620" spans="2:4" ht="16.5" customHeight="1">
      <c r="B620" s="98"/>
      <c r="C620" s="8"/>
      <c r="D620" s="2"/>
    </row>
    <row r="621" spans="2:4" ht="16.5" customHeight="1">
      <c r="B621" s="98"/>
      <c r="C621" s="8"/>
      <c r="D621" s="2"/>
    </row>
    <row r="622" spans="2:4" ht="16.5" customHeight="1">
      <c r="B622" s="98"/>
      <c r="C622" s="8"/>
      <c r="D622" s="2"/>
    </row>
    <row r="623" spans="2:4" ht="16.5" customHeight="1">
      <c r="B623" s="98"/>
      <c r="C623" s="8"/>
      <c r="D623" s="2"/>
    </row>
    <row r="624" spans="2:4" ht="16.5" customHeight="1">
      <c r="B624" s="98"/>
      <c r="C624" s="8"/>
      <c r="D624" s="2"/>
    </row>
    <row r="625" spans="2:4" ht="16.5" customHeight="1">
      <c r="B625" s="98"/>
      <c r="C625" s="8"/>
      <c r="D625" s="2"/>
    </row>
    <row r="626" spans="2:4" ht="16.5" customHeight="1">
      <c r="B626" s="98"/>
      <c r="C626" s="8"/>
      <c r="D626" s="2"/>
    </row>
    <row r="627" spans="2:4" ht="16.5" customHeight="1">
      <c r="B627" s="98"/>
      <c r="C627" s="8"/>
      <c r="D627" s="2"/>
    </row>
    <row r="628" spans="2:4" ht="16.5" customHeight="1">
      <c r="B628" s="98"/>
      <c r="C628" s="8"/>
      <c r="D628" s="2"/>
    </row>
    <row r="629" spans="2:4" ht="16.5" customHeight="1">
      <c r="B629" s="98"/>
      <c r="C629" s="8"/>
      <c r="D629" s="2"/>
    </row>
    <row r="630" spans="2:4" ht="16.5" customHeight="1">
      <c r="B630" s="98"/>
      <c r="C630" s="8"/>
      <c r="D630" s="2"/>
    </row>
    <row r="631" spans="2:4" ht="16.5" customHeight="1">
      <c r="B631" s="98"/>
      <c r="C631" s="8"/>
      <c r="D631" s="2"/>
    </row>
    <row r="632" spans="2:4" ht="16.5" customHeight="1">
      <c r="B632" s="98"/>
      <c r="C632" s="8"/>
      <c r="D632" s="2"/>
    </row>
    <row r="633" spans="2:4" ht="16.5" customHeight="1">
      <c r="B633" s="98"/>
      <c r="C633" s="8"/>
      <c r="D633" s="2"/>
    </row>
    <row r="634" spans="2:4" ht="16.5" customHeight="1">
      <c r="B634" s="98"/>
      <c r="C634" s="8"/>
      <c r="D634" s="2"/>
    </row>
    <row r="635" spans="2:4" ht="16.5" customHeight="1">
      <c r="B635" s="98"/>
      <c r="C635" s="8"/>
      <c r="D635" s="2"/>
    </row>
    <row r="636" spans="2:4" ht="16.5" customHeight="1">
      <c r="B636" s="98"/>
      <c r="C636" s="8"/>
      <c r="D636" s="2"/>
    </row>
    <row r="637" spans="2:4" ht="16.5" customHeight="1">
      <c r="B637" s="98"/>
      <c r="C637" s="8"/>
      <c r="D637" s="2"/>
    </row>
    <row r="638" spans="2:4" ht="16.5" customHeight="1">
      <c r="B638" s="98"/>
      <c r="C638" s="8"/>
      <c r="D638" s="2"/>
    </row>
    <row r="639" spans="2:4" ht="16.5" customHeight="1">
      <c r="B639" s="98"/>
      <c r="C639" s="8"/>
      <c r="D639" s="2"/>
    </row>
    <row r="640" spans="2:4" ht="16.5" customHeight="1">
      <c r="B640" s="98"/>
      <c r="C640" s="8"/>
      <c r="D640" s="2"/>
    </row>
    <row r="641" spans="2:4" ht="16.5" customHeight="1">
      <c r="B641" s="98"/>
      <c r="C641" s="8"/>
      <c r="D641" s="2"/>
    </row>
    <row r="642" spans="2:4" ht="16.5" customHeight="1">
      <c r="B642" s="98"/>
      <c r="C642" s="8"/>
      <c r="D642" s="2"/>
    </row>
    <row r="643" spans="2:4" ht="16.5" customHeight="1">
      <c r="B643" s="98"/>
      <c r="C643" s="8"/>
      <c r="D643" s="2"/>
    </row>
    <row r="644" spans="2:4" ht="16.5" customHeight="1">
      <c r="B644" s="98"/>
      <c r="C644" s="8"/>
      <c r="D644" s="2"/>
    </row>
    <row r="645" spans="2:4" ht="16.5" customHeight="1">
      <c r="B645" s="98"/>
      <c r="C645" s="8"/>
      <c r="D645" s="2"/>
    </row>
    <row r="646" spans="2:4" ht="16.5" customHeight="1">
      <c r="B646" s="98"/>
      <c r="C646" s="8"/>
      <c r="D646" s="2"/>
    </row>
    <row r="647" spans="2:4" ht="16.5" customHeight="1">
      <c r="B647" s="98"/>
      <c r="C647" s="8"/>
      <c r="D647" s="2"/>
    </row>
    <row r="648" spans="2:4" ht="16.5" customHeight="1">
      <c r="B648" s="98"/>
      <c r="C648" s="8"/>
      <c r="D648" s="2"/>
    </row>
    <row r="649" spans="2:4" ht="16.5" customHeight="1">
      <c r="B649" s="98"/>
      <c r="C649" s="8"/>
      <c r="D649" s="2"/>
    </row>
    <row r="650" spans="2:4" ht="16.5" customHeight="1">
      <c r="B650" s="98"/>
      <c r="C650" s="8"/>
      <c r="D650" s="2"/>
    </row>
    <row r="651" spans="2:4" ht="16.5" customHeight="1">
      <c r="B651" s="98"/>
      <c r="C651" s="8"/>
      <c r="D651" s="2"/>
    </row>
    <row r="652" spans="2:4" ht="16.5" customHeight="1">
      <c r="B652" s="98"/>
      <c r="C652" s="8"/>
      <c r="D652" s="2"/>
    </row>
    <row r="653" spans="2:4" ht="16.5" customHeight="1">
      <c r="B653" s="98"/>
      <c r="C653" s="8"/>
      <c r="D653" s="2"/>
    </row>
    <row r="654" spans="2:4" ht="16.5" customHeight="1">
      <c r="B654" s="98"/>
      <c r="C654" s="8"/>
      <c r="D654" s="2"/>
    </row>
    <row r="655" spans="2:4" ht="16.5" customHeight="1">
      <c r="B655" s="98"/>
      <c r="C655" s="8"/>
      <c r="D655" s="2"/>
    </row>
    <row r="656" spans="2:4" ht="16.5" customHeight="1">
      <c r="B656" s="98"/>
      <c r="C656" s="8"/>
      <c r="D656" s="2"/>
    </row>
    <row r="657" spans="2:4" ht="16.5" customHeight="1">
      <c r="B657" s="98"/>
      <c r="C657" s="8"/>
      <c r="D657" s="2"/>
    </row>
    <row r="658" spans="2:4" ht="16.5" customHeight="1">
      <c r="B658" s="98"/>
      <c r="C658" s="8"/>
      <c r="D658" s="2"/>
    </row>
    <row r="659" spans="2:4" ht="16.5" customHeight="1">
      <c r="B659" s="98"/>
      <c r="C659" s="8"/>
      <c r="D659" s="2"/>
    </row>
    <row r="660" spans="2:4" ht="16.5" customHeight="1">
      <c r="B660" s="98"/>
      <c r="C660" s="8"/>
      <c r="D660" s="2"/>
    </row>
    <row r="661" spans="2:4" ht="16.5" customHeight="1">
      <c r="B661" s="98"/>
      <c r="C661" s="8"/>
      <c r="D661" s="2"/>
    </row>
    <row r="662" spans="2:4" ht="16.5" customHeight="1">
      <c r="B662" s="98"/>
      <c r="C662" s="8"/>
      <c r="D662" s="2"/>
    </row>
    <row r="663" spans="2:4" ht="16.5" customHeight="1">
      <c r="B663" s="98"/>
      <c r="C663" s="8"/>
      <c r="D663" s="2"/>
    </row>
    <row r="664" spans="2:4" ht="16.5" customHeight="1">
      <c r="B664" s="98"/>
      <c r="C664" s="8"/>
      <c r="D664" s="2"/>
    </row>
    <row r="665" spans="2:4" ht="16.5" customHeight="1">
      <c r="B665" s="98"/>
      <c r="C665" s="8"/>
      <c r="D665" s="2"/>
    </row>
    <row r="666" spans="2:4" ht="16.5" customHeight="1">
      <c r="B666" s="98"/>
      <c r="C666" s="8"/>
      <c r="D666" s="2"/>
    </row>
    <row r="667" spans="2:4" ht="16.5" customHeight="1">
      <c r="B667" s="98"/>
      <c r="C667" s="8"/>
      <c r="D667" s="2"/>
    </row>
    <row r="668" spans="2:4" ht="16.5" customHeight="1">
      <c r="B668" s="98"/>
      <c r="C668" s="8"/>
      <c r="D668" s="2"/>
    </row>
    <row r="669" spans="2:4" ht="16.5" customHeight="1">
      <c r="B669" s="98"/>
      <c r="C669" s="8"/>
      <c r="D669" s="2"/>
    </row>
    <row r="670" spans="2:4" ht="16.5" customHeight="1">
      <c r="B670" s="98"/>
      <c r="C670" s="8"/>
      <c r="D670" s="2"/>
    </row>
    <row r="671" spans="2:4" ht="16.5" customHeight="1">
      <c r="B671" s="98"/>
      <c r="C671" s="8"/>
      <c r="D671" s="2"/>
    </row>
    <row r="672" spans="2:4" ht="16.5" customHeight="1">
      <c r="B672" s="98"/>
      <c r="C672" s="8"/>
      <c r="D672" s="2"/>
    </row>
    <row r="673" spans="2:4" ht="16.5" customHeight="1">
      <c r="B673" s="98"/>
      <c r="C673" s="8"/>
      <c r="D673" s="2"/>
    </row>
    <row r="674" spans="2:4" ht="16.5" customHeight="1">
      <c r="B674" s="98"/>
      <c r="C674" s="8"/>
      <c r="D674" s="2"/>
    </row>
    <row r="675" spans="2:4" ht="16.5" customHeight="1">
      <c r="B675" s="98"/>
      <c r="C675" s="8"/>
      <c r="D675" s="2"/>
    </row>
    <row r="676" spans="2:4" ht="16.5" customHeight="1">
      <c r="B676" s="98"/>
      <c r="C676" s="8"/>
      <c r="D676" s="2"/>
    </row>
    <row r="677" spans="2:4" ht="16.5" customHeight="1">
      <c r="B677" s="98"/>
      <c r="C677" s="8"/>
      <c r="D677" s="2"/>
    </row>
    <row r="678" spans="2:4" ht="16.5" customHeight="1">
      <c r="B678" s="98"/>
      <c r="C678" s="8"/>
      <c r="D678" s="2"/>
    </row>
    <row r="679" spans="2:4" ht="16.5" customHeight="1">
      <c r="B679" s="98"/>
      <c r="C679" s="8"/>
      <c r="D679" s="2"/>
    </row>
    <row r="680" spans="2:4" ht="16.5" customHeight="1">
      <c r="B680" s="98"/>
      <c r="C680" s="8"/>
      <c r="D680" s="2"/>
    </row>
    <row r="681" spans="2:4" ht="16.5" customHeight="1">
      <c r="B681" s="98"/>
      <c r="C681" s="8"/>
      <c r="D681" s="2"/>
    </row>
    <row r="682" spans="2:4" ht="16.5" customHeight="1">
      <c r="B682" s="98"/>
      <c r="C682" s="8"/>
      <c r="D682" s="2"/>
    </row>
    <row r="683" spans="2:4" ht="16.5" customHeight="1">
      <c r="B683" s="98"/>
      <c r="C683" s="8"/>
      <c r="D683" s="2"/>
    </row>
    <row r="684" spans="2:4" ht="16.5" customHeight="1">
      <c r="B684" s="98"/>
      <c r="C684" s="8"/>
      <c r="D684" s="2"/>
    </row>
    <row r="685" spans="2:4" ht="16.5" customHeight="1">
      <c r="B685" s="98"/>
      <c r="C685" s="8"/>
      <c r="D685" s="2"/>
    </row>
    <row r="686" spans="2:4" ht="16.5" customHeight="1">
      <c r="B686" s="98"/>
      <c r="C686" s="8"/>
      <c r="D686" s="2"/>
    </row>
    <row r="687" spans="2:4" ht="16.5" customHeight="1">
      <c r="B687" s="98"/>
      <c r="C687" s="8"/>
      <c r="D687" s="2"/>
    </row>
    <row r="688" spans="2:4" ht="16.5" customHeight="1">
      <c r="B688" s="98"/>
      <c r="C688" s="8"/>
      <c r="D688" s="2"/>
    </row>
    <row r="689" spans="2:4" ht="16.5" customHeight="1">
      <c r="B689" s="98"/>
      <c r="C689" s="8"/>
      <c r="D689" s="2"/>
    </row>
    <row r="690" spans="2:4" ht="16.5" customHeight="1">
      <c r="B690" s="98"/>
      <c r="C690" s="8"/>
      <c r="D690" s="2"/>
    </row>
    <row r="691" spans="2:4" ht="16.5" customHeight="1">
      <c r="B691" s="98"/>
      <c r="C691" s="8"/>
      <c r="D691" s="2"/>
    </row>
    <row r="692" spans="2:4" ht="16.5" customHeight="1">
      <c r="B692" s="98"/>
      <c r="C692" s="8"/>
      <c r="D692" s="2"/>
    </row>
    <row r="693" spans="2:4" ht="16.5" customHeight="1">
      <c r="B693" s="98"/>
      <c r="C693" s="8"/>
      <c r="D693" s="2"/>
    </row>
    <row r="694" spans="2:4" ht="16.5" customHeight="1">
      <c r="B694" s="98"/>
      <c r="C694" s="8"/>
      <c r="D694" s="2"/>
    </row>
    <row r="695" spans="2:4" ht="16.5" customHeight="1">
      <c r="B695" s="98"/>
      <c r="C695" s="8"/>
      <c r="D695" s="2"/>
    </row>
    <row r="696" spans="2:4" ht="16.5" customHeight="1">
      <c r="B696" s="98"/>
      <c r="C696" s="8"/>
      <c r="D696" s="2"/>
    </row>
    <row r="697" spans="2:4" ht="16.5" customHeight="1">
      <c r="B697" s="98"/>
      <c r="C697" s="8"/>
      <c r="D697" s="2"/>
    </row>
    <row r="698" spans="2:4" ht="16.5" customHeight="1">
      <c r="B698" s="98"/>
      <c r="C698" s="8"/>
      <c r="D698" s="2"/>
    </row>
    <row r="699" spans="2:4" ht="16.5" customHeight="1">
      <c r="B699" s="98"/>
      <c r="C699" s="8"/>
      <c r="D699" s="2"/>
    </row>
    <row r="700" spans="2:4" ht="16.5" customHeight="1">
      <c r="B700" s="98"/>
      <c r="C700" s="8"/>
      <c r="D700" s="2"/>
    </row>
    <row r="701" spans="2:4" ht="16.5" customHeight="1">
      <c r="B701" s="98"/>
      <c r="C701" s="8"/>
      <c r="D701" s="2"/>
    </row>
    <row r="702" spans="2:4" ht="16.5" customHeight="1">
      <c r="B702" s="98"/>
      <c r="C702" s="8"/>
      <c r="D702" s="2"/>
    </row>
    <row r="703" spans="2:4" ht="16.5" customHeight="1">
      <c r="B703" s="98"/>
      <c r="C703" s="8"/>
      <c r="D703" s="2"/>
    </row>
    <row r="704" spans="2:4" ht="16.5" customHeight="1">
      <c r="B704" s="98"/>
      <c r="C704" s="8"/>
      <c r="D704" s="2"/>
    </row>
    <row r="705" spans="2:4" ht="16.5" customHeight="1">
      <c r="B705" s="98"/>
      <c r="C705" s="8"/>
      <c r="D705" s="2"/>
    </row>
    <row r="706" spans="2:4" ht="16.5" customHeight="1">
      <c r="B706" s="98"/>
      <c r="C706" s="8"/>
      <c r="D706" s="2"/>
    </row>
    <row r="707" spans="2:4" ht="16.5" customHeight="1">
      <c r="B707" s="98"/>
      <c r="C707" s="8"/>
      <c r="D707" s="2"/>
    </row>
    <row r="708" spans="2:4" ht="16.5" customHeight="1">
      <c r="B708" s="98"/>
      <c r="C708" s="8"/>
      <c r="D708" s="2"/>
    </row>
    <row r="709" spans="2:4" ht="16.5" customHeight="1">
      <c r="B709" s="98"/>
      <c r="C709" s="8"/>
      <c r="D709" s="2"/>
    </row>
    <row r="710" spans="2:4" ht="16.5" customHeight="1">
      <c r="B710" s="98"/>
      <c r="C710" s="8"/>
      <c r="D710" s="2"/>
    </row>
    <row r="711" spans="2:4" ht="16.5" customHeight="1">
      <c r="B711" s="98"/>
      <c r="C711" s="8"/>
      <c r="D711" s="2"/>
    </row>
    <row r="712" spans="2:4" ht="16.5" customHeight="1">
      <c r="B712" s="98"/>
      <c r="C712" s="8"/>
      <c r="D712" s="2"/>
    </row>
    <row r="713" spans="2:4" ht="16.5" customHeight="1">
      <c r="B713" s="98"/>
      <c r="C713" s="8"/>
      <c r="D713" s="2"/>
    </row>
    <row r="714" spans="2:4" ht="16.5" customHeight="1">
      <c r="B714" s="98"/>
      <c r="C714" s="8"/>
      <c r="D714" s="2"/>
    </row>
    <row r="715" spans="2:4" ht="16.5" customHeight="1">
      <c r="B715" s="98"/>
      <c r="C715" s="8"/>
      <c r="D715" s="2"/>
    </row>
    <row r="716" spans="2:4" ht="16.5" customHeight="1">
      <c r="B716" s="98"/>
      <c r="C716" s="8"/>
      <c r="D716" s="2"/>
    </row>
    <row r="717" spans="2:4" ht="16.5" customHeight="1">
      <c r="B717" s="98"/>
      <c r="C717" s="8"/>
      <c r="D717" s="2"/>
    </row>
    <row r="718" spans="2:4" ht="16.5" customHeight="1">
      <c r="B718" s="98"/>
      <c r="C718" s="8"/>
      <c r="D718" s="2"/>
    </row>
    <row r="719" spans="2:4" ht="16.5" customHeight="1">
      <c r="B719" s="98"/>
      <c r="C719" s="8"/>
      <c r="D719" s="2"/>
    </row>
    <row r="720" spans="2:4" ht="16.5" customHeight="1">
      <c r="B720" s="98"/>
      <c r="C720" s="8"/>
      <c r="D720" s="2"/>
    </row>
    <row r="721" spans="2:4" ht="16.5" customHeight="1">
      <c r="B721" s="98"/>
      <c r="C721" s="8"/>
      <c r="D721" s="2"/>
    </row>
    <row r="722" spans="2:4" ht="16.5" customHeight="1">
      <c r="B722" s="98"/>
      <c r="C722" s="8"/>
      <c r="D722" s="2"/>
    </row>
    <row r="723" spans="2:4" ht="16.5" customHeight="1">
      <c r="B723" s="98"/>
      <c r="C723" s="8"/>
      <c r="D723" s="2"/>
    </row>
    <row r="724" spans="2:4" ht="16.5" customHeight="1">
      <c r="B724" s="98"/>
      <c r="C724" s="8"/>
      <c r="D724" s="2"/>
    </row>
    <row r="725" spans="2:4" ht="16.5" customHeight="1">
      <c r="B725" s="98"/>
      <c r="C725" s="8"/>
      <c r="D725" s="2"/>
    </row>
    <row r="726" spans="2:4" ht="16.5" customHeight="1">
      <c r="B726" s="98"/>
      <c r="C726" s="8"/>
      <c r="D726" s="2"/>
    </row>
    <row r="727" spans="2:4" ht="16.5" customHeight="1">
      <c r="B727" s="98"/>
      <c r="C727" s="8"/>
      <c r="D727" s="2"/>
    </row>
    <row r="728" spans="2:4" ht="16.5" customHeight="1">
      <c r="B728" s="98"/>
      <c r="C728" s="8"/>
      <c r="D728" s="2"/>
    </row>
    <row r="729" spans="2:4" ht="16.5" customHeight="1">
      <c r="B729" s="98"/>
      <c r="C729" s="8"/>
      <c r="D729" s="2"/>
    </row>
    <row r="730" spans="2:4" ht="16.5" customHeight="1">
      <c r="B730" s="98"/>
      <c r="C730" s="8"/>
      <c r="D730" s="2"/>
    </row>
    <row r="731" spans="2:4" ht="16.5" customHeight="1">
      <c r="B731" s="98"/>
      <c r="C731" s="8"/>
      <c r="D731" s="2"/>
    </row>
    <row r="732" spans="2:4" ht="16.5" customHeight="1">
      <c r="B732" s="98"/>
      <c r="C732" s="8"/>
      <c r="D732" s="2"/>
    </row>
    <row r="733" spans="2:4" ht="16.5" customHeight="1">
      <c r="B733" s="98"/>
      <c r="C733" s="8"/>
      <c r="D733" s="2"/>
    </row>
    <row r="734" spans="2:4" ht="16.5" customHeight="1">
      <c r="B734" s="98"/>
      <c r="C734" s="8"/>
      <c r="D734" s="2"/>
    </row>
    <row r="735" spans="2:4" ht="16.5" customHeight="1">
      <c r="B735" s="98"/>
      <c r="C735" s="8"/>
      <c r="D735" s="2"/>
    </row>
    <row r="736" spans="2:4" ht="16.5" customHeight="1">
      <c r="B736" s="98"/>
      <c r="C736" s="8"/>
      <c r="D736" s="2"/>
    </row>
    <row r="737" spans="2:4" ht="16.5" customHeight="1">
      <c r="B737" s="98"/>
      <c r="C737" s="8"/>
      <c r="D737" s="2"/>
    </row>
    <row r="738" spans="2:4" ht="16.5" customHeight="1">
      <c r="B738" s="98"/>
      <c r="C738" s="8"/>
      <c r="D738" s="2"/>
    </row>
    <row r="739" spans="2:4" ht="16.5" customHeight="1">
      <c r="B739" s="98"/>
      <c r="C739" s="8"/>
      <c r="D739" s="2"/>
    </row>
    <row r="740" spans="2:4" ht="16.5" customHeight="1">
      <c r="B740" s="98"/>
      <c r="C740" s="8"/>
      <c r="D740" s="2"/>
    </row>
    <row r="741" spans="2:4" ht="16.5" customHeight="1">
      <c r="B741" s="98"/>
      <c r="C741" s="8"/>
      <c r="D741" s="2"/>
    </row>
    <row r="742" spans="2:4" ht="16.5" customHeight="1">
      <c r="B742" s="98"/>
      <c r="C742" s="8"/>
      <c r="D742" s="2"/>
    </row>
    <row r="743" spans="2:4" ht="16.5" customHeight="1">
      <c r="B743" s="98"/>
      <c r="C743" s="8"/>
      <c r="D743" s="2"/>
    </row>
    <row r="744" spans="2:4" ht="16.5" customHeight="1">
      <c r="B744" s="98"/>
      <c r="C744" s="8"/>
      <c r="D744" s="2"/>
    </row>
    <row r="745" spans="2:4" ht="16.5" customHeight="1">
      <c r="B745" s="98"/>
      <c r="C745" s="8"/>
      <c r="D745" s="2"/>
    </row>
    <row r="746" spans="2:4" ht="16.5" customHeight="1">
      <c r="B746" s="98"/>
      <c r="C746" s="8"/>
      <c r="D746" s="2"/>
    </row>
    <row r="747" spans="2:4" ht="16.5" customHeight="1">
      <c r="B747" s="98"/>
      <c r="C747" s="8"/>
      <c r="D747" s="2"/>
    </row>
    <row r="748" spans="2:4" ht="16.5" customHeight="1">
      <c r="B748" s="98"/>
      <c r="C748" s="8"/>
      <c r="D748" s="2"/>
    </row>
    <row r="749" spans="2:4" ht="16.5" customHeight="1">
      <c r="B749" s="98"/>
      <c r="C749" s="8"/>
      <c r="D749" s="2"/>
    </row>
    <row r="750" spans="2:4" ht="16.5" customHeight="1">
      <c r="B750" s="98"/>
      <c r="C750" s="8"/>
      <c r="D750" s="2"/>
    </row>
    <row r="751" spans="2:4" ht="16.5" customHeight="1">
      <c r="B751" s="98"/>
      <c r="C751" s="8"/>
      <c r="D751" s="2"/>
    </row>
    <row r="752" spans="2:4" ht="16.5" customHeight="1">
      <c r="B752" s="98"/>
      <c r="C752" s="8"/>
      <c r="D752" s="2"/>
    </row>
    <row r="753" spans="2:4" ht="16.5" customHeight="1">
      <c r="B753" s="98"/>
      <c r="C753" s="8"/>
      <c r="D753" s="2"/>
    </row>
    <row r="754" spans="2:4" ht="16.5" customHeight="1">
      <c r="B754" s="98"/>
      <c r="C754" s="8"/>
      <c r="D754" s="2"/>
    </row>
    <row r="755" spans="2:4" ht="16.5" customHeight="1">
      <c r="B755" s="98"/>
      <c r="C755" s="8"/>
      <c r="D755" s="2"/>
    </row>
    <row r="756" spans="2:4" ht="16.5" customHeight="1">
      <c r="B756" s="98"/>
      <c r="C756" s="8"/>
      <c r="D756" s="2"/>
    </row>
    <row r="757" spans="2:4" ht="16.5" customHeight="1">
      <c r="B757" s="98"/>
      <c r="C757" s="8"/>
      <c r="D757" s="2"/>
    </row>
    <row r="758" spans="2:4" ht="16.5" customHeight="1">
      <c r="B758" s="98"/>
      <c r="C758" s="8"/>
      <c r="D758" s="2"/>
    </row>
    <row r="759" spans="2:4" ht="16.5" customHeight="1">
      <c r="B759" s="98"/>
      <c r="C759" s="8"/>
      <c r="D759" s="2"/>
    </row>
    <row r="760" spans="2:4" ht="16.5" customHeight="1">
      <c r="B760" s="98"/>
      <c r="C760" s="8"/>
      <c r="D760" s="2"/>
    </row>
    <row r="761" spans="2:4" ht="16.5" customHeight="1">
      <c r="B761" s="98"/>
      <c r="C761" s="8"/>
      <c r="D761" s="2"/>
    </row>
    <row r="762" spans="2:4" ht="16.5" customHeight="1">
      <c r="B762" s="98"/>
      <c r="C762" s="8"/>
      <c r="D762" s="2"/>
    </row>
    <row r="763" spans="2:4" ht="16.5" customHeight="1">
      <c r="B763" s="98"/>
      <c r="C763" s="8"/>
      <c r="D763" s="2"/>
    </row>
    <row r="764" spans="2:4" ht="16.5" customHeight="1">
      <c r="B764" s="98"/>
      <c r="C764" s="8"/>
      <c r="D764" s="2"/>
    </row>
    <row r="765" spans="2:4" ht="16.5" customHeight="1">
      <c r="B765" s="98"/>
      <c r="C765" s="8"/>
      <c r="D765" s="2"/>
    </row>
    <row r="766" spans="2:4" ht="16.5" customHeight="1">
      <c r="B766" s="98"/>
      <c r="C766" s="8"/>
      <c r="D766" s="2"/>
    </row>
    <row r="767" spans="2:4" ht="16.5" customHeight="1">
      <c r="B767" s="98"/>
      <c r="C767" s="8"/>
      <c r="D767" s="2"/>
    </row>
    <row r="768" spans="2:4" ht="16.5" customHeight="1">
      <c r="B768" s="98"/>
      <c r="C768" s="8"/>
      <c r="D768" s="2"/>
    </row>
    <row r="769" spans="2:4" ht="16.5" customHeight="1">
      <c r="B769" s="98"/>
      <c r="C769" s="8"/>
      <c r="D769" s="2"/>
    </row>
    <row r="770" spans="2:4" ht="16.5" customHeight="1">
      <c r="B770" s="98"/>
      <c r="C770" s="8"/>
      <c r="D770" s="2"/>
    </row>
    <row r="771" spans="2:4" ht="16.5" customHeight="1">
      <c r="B771" s="98"/>
      <c r="C771" s="8"/>
      <c r="D771" s="2"/>
    </row>
    <row r="772" spans="2:4" ht="16.5" customHeight="1">
      <c r="B772" s="98"/>
      <c r="C772" s="8"/>
      <c r="D772" s="2"/>
    </row>
    <row r="773" spans="2:4" ht="16.5" customHeight="1">
      <c r="B773" s="98"/>
      <c r="C773" s="8"/>
      <c r="D773" s="2"/>
    </row>
    <row r="774" spans="2:4" ht="16.5" customHeight="1">
      <c r="B774" s="98"/>
      <c r="C774" s="8"/>
      <c r="D774" s="2"/>
    </row>
    <row r="775" spans="2:4" ht="16.5" customHeight="1">
      <c r="B775" s="98"/>
      <c r="C775" s="8"/>
      <c r="D775" s="2"/>
    </row>
    <row r="776" spans="2:4" ht="16.5" customHeight="1">
      <c r="B776" s="98"/>
      <c r="C776" s="8"/>
      <c r="D776" s="2"/>
    </row>
    <row r="777" spans="2:4" ht="16.5" customHeight="1">
      <c r="B777" s="98"/>
      <c r="C777" s="8"/>
      <c r="D777" s="2"/>
    </row>
    <row r="778" spans="2:4" ht="16.5" customHeight="1">
      <c r="B778" s="98"/>
      <c r="C778" s="8"/>
      <c r="D778" s="2"/>
    </row>
    <row r="779" spans="2:4" ht="16.5" customHeight="1">
      <c r="B779" s="98"/>
      <c r="C779" s="8"/>
      <c r="D779" s="2"/>
    </row>
    <row r="780" spans="2:4" ht="16.5" customHeight="1">
      <c r="B780" s="98"/>
      <c r="C780" s="8"/>
      <c r="D780" s="2"/>
    </row>
    <row r="781" spans="2:4" ht="16.5" customHeight="1">
      <c r="B781" s="98"/>
      <c r="C781" s="8"/>
      <c r="D781" s="2"/>
    </row>
    <row r="782" spans="2:4" ht="16.5" customHeight="1">
      <c r="B782" s="98"/>
      <c r="C782" s="8"/>
      <c r="D782" s="2"/>
    </row>
    <row r="783" spans="2:4" ht="16.5" customHeight="1">
      <c r="B783" s="98"/>
      <c r="C783" s="8"/>
      <c r="D783" s="2"/>
    </row>
    <row r="784" spans="2:4" ht="16.5" customHeight="1">
      <c r="B784" s="98"/>
      <c r="C784" s="8"/>
      <c r="D784" s="2"/>
    </row>
    <row r="785" spans="2:4" ht="16.5" customHeight="1">
      <c r="B785" s="98"/>
      <c r="C785" s="8"/>
      <c r="D785" s="2"/>
    </row>
    <row r="786" spans="2:4" ht="16.5" customHeight="1">
      <c r="B786" s="98"/>
      <c r="C786" s="8"/>
      <c r="D786" s="2"/>
    </row>
    <row r="787" spans="2:4" ht="16.5" customHeight="1">
      <c r="B787" s="98"/>
      <c r="C787" s="8"/>
      <c r="D787" s="2"/>
    </row>
    <row r="788" spans="2:4" ht="16.5" customHeight="1">
      <c r="B788" s="98"/>
      <c r="C788" s="8"/>
      <c r="D788" s="2"/>
    </row>
    <row r="789" spans="2:4" ht="16.5" customHeight="1">
      <c r="B789" s="98"/>
      <c r="C789" s="8"/>
      <c r="D789" s="2"/>
    </row>
    <row r="790" spans="2:4" ht="16.5" customHeight="1">
      <c r="B790" s="98"/>
      <c r="C790" s="8"/>
      <c r="D790" s="2"/>
    </row>
    <row r="791" spans="2:4" ht="16.5" customHeight="1">
      <c r="B791" s="98"/>
      <c r="C791" s="8"/>
      <c r="D791" s="2"/>
    </row>
    <row r="792" spans="2:4" ht="16.5" customHeight="1">
      <c r="B792" s="98"/>
      <c r="C792" s="8"/>
      <c r="D792" s="2"/>
    </row>
    <row r="793" spans="2:4" ht="16.5" customHeight="1">
      <c r="B793" s="98"/>
      <c r="C793" s="8"/>
      <c r="D793" s="2"/>
    </row>
    <row r="794" spans="2:4" ht="16.5" customHeight="1">
      <c r="B794" s="98"/>
      <c r="C794" s="8"/>
      <c r="D794" s="2"/>
    </row>
    <row r="795" spans="2:4" ht="16.5" customHeight="1">
      <c r="B795" s="98"/>
      <c r="C795" s="8"/>
      <c r="D795" s="2"/>
    </row>
    <row r="796" spans="2:4" ht="16.5" customHeight="1">
      <c r="B796" s="98"/>
      <c r="C796" s="8"/>
      <c r="D796" s="2"/>
    </row>
    <row r="797" spans="2:4" ht="16.5" customHeight="1">
      <c r="B797" s="98"/>
      <c r="C797" s="8"/>
      <c r="D797" s="2"/>
    </row>
  </sheetData>
  <sheetProtection/>
  <mergeCells count="3">
    <mergeCell ref="A2:D2"/>
    <mergeCell ref="A3:D3"/>
    <mergeCell ref="A1:D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J64" sqref="J64"/>
    </sheetView>
  </sheetViews>
  <sheetFormatPr defaultColWidth="9.140625" defaultRowHeight="12.75"/>
  <cols>
    <col min="1" max="1" width="0.13671875" style="134" customWidth="1"/>
    <col min="2" max="2" width="4.421875" style="134" customWidth="1"/>
    <col min="3" max="3" width="10.140625" style="134" customWidth="1"/>
    <col min="4" max="4" width="0" style="134" hidden="1" customWidth="1"/>
    <col min="5" max="5" width="4.57421875" style="134" customWidth="1"/>
    <col min="6" max="6" width="3.140625" style="134" customWidth="1"/>
    <col min="7" max="7" width="9.7109375" style="134" customWidth="1"/>
    <col min="8" max="8" width="15.28125" style="134" customWidth="1"/>
    <col min="9" max="9" width="16.140625" style="134" customWidth="1"/>
    <col min="10" max="10" width="39.421875" style="134" customWidth="1"/>
    <col min="11" max="11" width="3.7109375" style="134" customWidth="1"/>
    <col min="12" max="12" width="0.85546875" style="134" customWidth="1"/>
    <col min="13" max="13" width="8.57421875" style="134" customWidth="1"/>
    <col min="14" max="14" width="13.28125" style="134" customWidth="1"/>
    <col min="15" max="15" width="3.7109375" style="134" customWidth="1"/>
    <col min="16" max="17" width="0" style="134" hidden="1" customWidth="1"/>
    <col min="18" max="16384" width="9.140625" style="134" customWidth="1"/>
  </cols>
  <sheetData>
    <row r="1" spans="1:15" ht="14.25">
      <c r="A1" s="276"/>
      <c r="B1" s="274"/>
      <c r="C1" s="274"/>
      <c r="D1" s="274"/>
      <c r="E1" s="274"/>
      <c r="G1" s="295" t="s">
        <v>35</v>
      </c>
      <c r="H1" s="274"/>
      <c r="I1" s="274"/>
      <c r="J1" s="274"/>
      <c r="K1" s="274"/>
      <c r="O1" s="151"/>
    </row>
    <row r="2" spans="7:11" ht="21" customHeight="1">
      <c r="G2" s="273" t="s">
        <v>292</v>
      </c>
      <c r="H2" s="274"/>
      <c r="I2" s="274"/>
      <c r="J2" s="274"/>
      <c r="K2" s="274"/>
    </row>
    <row r="3" spans="7:11" ht="17.25" customHeight="1">
      <c r="G3" s="295" t="s">
        <v>686</v>
      </c>
      <c r="H3" s="274"/>
      <c r="I3" s="274"/>
      <c r="J3" s="274"/>
      <c r="K3" s="274"/>
    </row>
    <row r="4" spans="1:16" ht="14.25">
      <c r="A4" s="281" t="s">
        <v>293</v>
      </c>
      <c r="B4" s="269"/>
      <c r="C4" s="269"/>
      <c r="D4" s="269"/>
      <c r="E4" s="269"/>
      <c r="F4" s="269"/>
      <c r="G4" s="269"/>
      <c r="H4" s="269"/>
      <c r="I4" s="270"/>
      <c r="J4" s="171" t="s">
        <v>8</v>
      </c>
      <c r="K4" s="277" t="s">
        <v>0</v>
      </c>
      <c r="L4" s="278"/>
      <c r="M4" s="279"/>
      <c r="N4" s="277" t="s">
        <v>41</v>
      </c>
      <c r="O4" s="278"/>
      <c r="P4" s="279"/>
    </row>
    <row r="5" spans="1:16" ht="35.25" customHeight="1">
      <c r="A5" s="281" t="s">
        <v>294</v>
      </c>
      <c r="B5" s="269"/>
      <c r="C5" s="270"/>
      <c r="E5" s="281" t="s">
        <v>295</v>
      </c>
      <c r="F5" s="269"/>
      <c r="G5" s="270"/>
      <c r="H5" s="174" t="s">
        <v>296</v>
      </c>
      <c r="I5" s="174" t="s">
        <v>297</v>
      </c>
      <c r="J5" s="170" t="s">
        <v>298</v>
      </c>
      <c r="K5" s="282" t="s">
        <v>298</v>
      </c>
      <c r="L5" s="283"/>
      <c r="M5" s="284"/>
      <c r="N5" s="282" t="s">
        <v>299</v>
      </c>
      <c r="O5" s="283"/>
      <c r="P5" s="284"/>
    </row>
    <row r="6" spans="1:16" ht="14.25">
      <c r="A6" s="280" t="s">
        <v>298</v>
      </c>
      <c r="B6" s="269"/>
      <c r="C6" s="270"/>
      <c r="E6" s="271" t="s">
        <v>298</v>
      </c>
      <c r="F6" s="269"/>
      <c r="G6" s="270"/>
      <c r="H6" s="167" t="s">
        <v>298</v>
      </c>
      <c r="I6" s="176">
        <v>31436966.18</v>
      </c>
      <c r="J6" s="152" t="s">
        <v>300</v>
      </c>
      <c r="K6" s="280" t="s">
        <v>298</v>
      </c>
      <c r="L6" s="269"/>
      <c r="M6" s="270"/>
      <c r="N6" s="271" t="s">
        <v>679</v>
      </c>
      <c r="O6" s="269"/>
      <c r="P6" s="270"/>
    </row>
    <row r="7" spans="1:16" ht="14.25">
      <c r="A7" s="268" t="s">
        <v>298</v>
      </c>
      <c r="B7" s="269"/>
      <c r="C7" s="270"/>
      <c r="E7" s="268" t="s">
        <v>298</v>
      </c>
      <c r="F7" s="269"/>
      <c r="G7" s="270"/>
      <c r="H7" s="166" t="s">
        <v>298</v>
      </c>
      <c r="I7" s="166" t="s">
        <v>298</v>
      </c>
      <c r="J7" s="153" t="s">
        <v>470</v>
      </c>
      <c r="K7" s="285"/>
      <c r="L7" s="269"/>
      <c r="M7" s="270"/>
      <c r="N7" s="268" t="s">
        <v>298</v>
      </c>
      <c r="O7" s="269"/>
      <c r="P7" s="270"/>
    </row>
    <row r="8" spans="1:16" ht="14.25">
      <c r="A8" s="271" t="s">
        <v>301</v>
      </c>
      <c r="B8" s="269"/>
      <c r="C8" s="270"/>
      <c r="E8" s="271" t="s">
        <v>302</v>
      </c>
      <c r="F8" s="269"/>
      <c r="G8" s="270"/>
      <c r="H8" s="167" t="s">
        <v>301</v>
      </c>
      <c r="I8" s="167" t="s">
        <v>687</v>
      </c>
      <c r="J8" s="154" t="s">
        <v>14</v>
      </c>
      <c r="K8" s="272" t="s">
        <v>471</v>
      </c>
      <c r="L8" s="269"/>
      <c r="M8" s="270"/>
      <c r="N8" s="271" t="s">
        <v>688</v>
      </c>
      <c r="O8" s="269"/>
      <c r="P8" s="270"/>
    </row>
    <row r="9" spans="1:16" ht="14.25">
      <c r="A9" s="271" t="s">
        <v>303</v>
      </c>
      <c r="B9" s="269"/>
      <c r="C9" s="270"/>
      <c r="E9" s="271" t="s">
        <v>302</v>
      </c>
      <c r="F9" s="269"/>
      <c r="G9" s="270"/>
      <c r="H9" s="167" t="s">
        <v>303</v>
      </c>
      <c r="I9" s="167" t="s">
        <v>689</v>
      </c>
      <c r="J9" s="154" t="s">
        <v>17</v>
      </c>
      <c r="K9" s="272" t="s">
        <v>472</v>
      </c>
      <c r="L9" s="269"/>
      <c r="M9" s="270"/>
      <c r="N9" s="271" t="s">
        <v>690</v>
      </c>
      <c r="O9" s="269"/>
      <c r="P9" s="270"/>
    </row>
    <row r="10" spans="1:16" ht="14.25">
      <c r="A10" s="271" t="s">
        <v>304</v>
      </c>
      <c r="B10" s="269"/>
      <c r="C10" s="270"/>
      <c r="E10" s="271" t="s">
        <v>302</v>
      </c>
      <c r="F10" s="269"/>
      <c r="G10" s="270"/>
      <c r="H10" s="167" t="s">
        <v>304</v>
      </c>
      <c r="I10" s="167" t="s">
        <v>691</v>
      </c>
      <c r="J10" s="154" t="s">
        <v>19</v>
      </c>
      <c r="K10" s="272" t="s">
        <v>473</v>
      </c>
      <c r="L10" s="269"/>
      <c r="M10" s="270"/>
      <c r="N10" s="271" t="s">
        <v>692</v>
      </c>
      <c r="O10" s="269"/>
      <c r="P10" s="270"/>
    </row>
    <row r="11" spans="1:16" ht="14.25">
      <c r="A11" s="271" t="s">
        <v>305</v>
      </c>
      <c r="B11" s="269"/>
      <c r="C11" s="270"/>
      <c r="E11" s="271" t="s">
        <v>302</v>
      </c>
      <c r="F11" s="269"/>
      <c r="G11" s="270"/>
      <c r="H11" s="167" t="s">
        <v>305</v>
      </c>
      <c r="I11" s="167" t="s">
        <v>677</v>
      </c>
      <c r="J11" s="154" t="s">
        <v>21</v>
      </c>
      <c r="K11" s="272" t="s">
        <v>474</v>
      </c>
      <c r="L11" s="269"/>
      <c r="M11" s="270"/>
      <c r="N11" s="271" t="s">
        <v>302</v>
      </c>
      <c r="O11" s="269"/>
      <c r="P11" s="270"/>
    </row>
    <row r="12" spans="1:16" ht="14.25">
      <c r="A12" s="271" t="s">
        <v>302</v>
      </c>
      <c r="B12" s="269"/>
      <c r="C12" s="270"/>
      <c r="E12" s="271" t="s">
        <v>302</v>
      </c>
      <c r="F12" s="269"/>
      <c r="G12" s="270"/>
      <c r="H12" s="167" t="s">
        <v>302</v>
      </c>
      <c r="I12" s="167" t="s">
        <v>455</v>
      </c>
      <c r="J12" s="154" t="s">
        <v>44</v>
      </c>
      <c r="K12" s="272" t="s">
        <v>475</v>
      </c>
      <c r="L12" s="269"/>
      <c r="M12" s="270"/>
      <c r="N12" s="271" t="s">
        <v>302</v>
      </c>
      <c r="O12" s="269"/>
      <c r="P12" s="270"/>
    </row>
    <row r="13" spans="1:16" ht="14.25">
      <c r="A13" s="271" t="s">
        <v>306</v>
      </c>
      <c r="B13" s="269"/>
      <c r="C13" s="270"/>
      <c r="E13" s="271" t="s">
        <v>302</v>
      </c>
      <c r="F13" s="269"/>
      <c r="G13" s="270"/>
      <c r="H13" s="167" t="s">
        <v>306</v>
      </c>
      <c r="I13" s="167" t="s">
        <v>693</v>
      </c>
      <c r="J13" s="154" t="s">
        <v>23</v>
      </c>
      <c r="K13" s="272" t="s">
        <v>476</v>
      </c>
      <c r="L13" s="269"/>
      <c r="M13" s="270"/>
      <c r="N13" s="271" t="s">
        <v>694</v>
      </c>
      <c r="O13" s="269"/>
      <c r="P13" s="270"/>
    </row>
    <row r="14" spans="1:16" ht="14.25">
      <c r="A14" s="271" t="s">
        <v>307</v>
      </c>
      <c r="B14" s="269"/>
      <c r="C14" s="270"/>
      <c r="E14" s="271" t="s">
        <v>302</v>
      </c>
      <c r="F14" s="269"/>
      <c r="G14" s="270"/>
      <c r="H14" s="167" t="s">
        <v>307</v>
      </c>
      <c r="I14" s="167" t="s">
        <v>695</v>
      </c>
      <c r="J14" s="154" t="s">
        <v>181</v>
      </c>
      <c r="K14" s="272" t="s">
        <v>477</v>
      </c>
      <c r="L14" s="269"/>
      <c r="M14" s="270"/>
      <c r="N14" s="271" t="s">
        <v>696</v>
      </c>
      <c r="O14" s="269"/>
      <c r="P14" s="270"/>
    </row>
    <row r="15" spans="1:16" ht="14.25">
      <c r="A15" s="268" t="s">
        <v>308</v>
      </c>
      <c r="B15" s="269"/>
      <c r="C15" s="270"/>
      <c r="E15" s="268" t="s">
        <v>302</v>
      </c>
      <c r="F15" s="269"/>
      <c r="G15" s="270"/>
      <c r="H15" s="166" t="s">
        <v>308</v>
      </c>
      <c r="I15" s="166" t="s">
        <v>697</v>
      </c>
      <c r="J15" s="155" t="s">
        <v>6</v>
      </c>
      <c r="K15" s="275" t="s">
        <v>309</v>
      </c>
      <c r="L15" s="269"/>
      <c r="M15" s="270"/>
      <c r="N15" s="268" t="s">
        <v>698</v>
      </c>
      <c r="O15" s="269"/>
      <c r="P15" s="270"/>
    </row>
    <row r="16" spans="1:16" ht="14.25">
      <c r="A16" s="268" t="s">
        <v>308</v>
      </c>
      <c r="B16" s="269"/>
      <c r="C16" s="270"/>
      <c r="E16" s="268" t="s">
        <v>302</v>
      </c>
      <c r="F16" s="269"/>
      <c r="G16" s="270"/>
      <c r="H16" s="166" t="s">
        <v>308</v>
      </c>
      <c r="I16" s="166" t="s">
        <v>697</v>
      </c>
      <c r="J16" s="155" t="s">
        <v>6</v>
      </c>
      <c r="K16" s="275" t="s">
        <v>309</v>
      </c>
      <c r="L16" s="269"/>
      <c r="M16" s="270"/>
      <c r="N16" s="268" t="s">
        <v>698</v>
      </c>
      <c r="O16" s="269"/>
      <c r="P16" s="270"/>
    </row>
    <row r="17" spans="1:16" ht="14.25">
      <c r="A17" s="271" t="s">
        <v>302</v>
      </c>
      <c r="B17" s="269"/>
      <c r="C17" s="270"/>
      <c r="E17" s="271" t="s">
        <v>302</v>
      </c>
      <c r="F17" s="269"/>
      <c r="G17" s="270"/>
      <c r="H17" s="167" t="s">
        <v>302</v>
      </c>
      <c r="I17" s="167" t="s">
        <v>699</v>
      </c>
      <c r="J17" s="154" t="s">
        <v>311</v>
      </c>
      <c r="K17" s="272" t="s">
        <v>478</v>
      </c>
      <c r="L17" s="269"/>
      <c r="M17" s="270"/>
      <c r="N17" s="271" t="s">
        <v>700</v>
      </c>
      <c r="O17" s="269"/>
      <c r="P17" s="270"/>
    </row>
    <row r="18" spans="1:16" ht="14.25">
      <c r="A18" s="271" t="s">
        <v>302</v>
      </c>
      <c r="B18" s="269"/>
      <c r="C18" s="270"/>
      <c r="E18" s="271" t="s">
        <v>302</v>
      </c>
      <c r="F18" s="269"/>
      <c r="G18" s="270"/>
      <c r="H18" s="167" t="s">
        <v>302</v>
      </c>
      <c r="I18" s="167" t="s">
        <v>479</v>
      </c>
      <c r="J18" s="154" t="s">
        <v>354</v>
      </c>
      <c r="K18" s="272" t="s">
        <v>480</v>
      </c>
      <c r="L18" s="269"/>
      <c r="M18" s="270"/>
      <c r="N18" s="271" t="s">
        <v>302</v>
      </c>
      <c r="O18" s="269"/>
      <c r="P18" s="270"/>
    </row>
    <row r="19" spans="1:16" ht="14.25">
      <c r="A19" s="271" t="s">
        <v>302</v>
      </c>
      <c r="B19" s="269"/>
      <c r="C19" s="270"/>
      <c r="E19" s="271" t="s">
        <v>302</v>
      </c>
      <c r="F19" s="269"/>
      <c r="G19" s="270"/>
      <c r="H19" s="167" t="s">
        <v>302</v>
      </c>
      <c r="I19" s="167" t="s">
        <v>701</v>
      </c>
      <c r="J19" s="154" t="s">
        <v>310</v>
      </c>
      <c r="K19" s="272" t="s">
        <v>481</v>
      </c>
      <c r="L19" s="269"/>
      <c r="M19" s="270"/>
      <c r="N19" s="271" t="s">
        <v>702</v>
      </c>
      <c r="O19" s="269"/>
      <c r="P19" s="270"/>
    </row>
    <row r="20" spans="1:16" ht="14.25">
      <c r="A20" s="271" t="s">
        <v>302</v>
      </c>
      <c r="B20" s="269"/>
      <c r="C20" s="270"/>
      <c r="E20" s="271" t="s">
        <v>302</v>
      </c>
      <c r="F20" s="269"/>
      <c r="G20" s="270"/>
      <c r="H20" s="167" t="s">
        <v>302</v>
      </c>
      <c r="I20" s="167" t="s">
        <v>671</v>
      </c>
      <c r="J20" s="154" t="s">
        <v>312</v>
      </c>
      <c r="K20" s="272" t="s">
        <v>482</v>
      </c>
      <c r="L20" s="269"/>
      <c r="M20" s="270"/>
      <c r="N20" s="271" t="s">
        <v>302</v>
      </c>
      <c r="O20" s="269"/>
      <c r="P20" s="270"/>
    </row>
    <row r="21" spans="1:16" ht="14.25">
      <c r="A21" s="271" t="s">
        <v>302</v>
      </c>
      <c r="B21" s="269"/>
      <c r="C21" s="270"/>
      <c r="E21" s="271" t="s">
        <v>302</v>
      </c>
      <c r="F21" s="269"/>
      <c r="G21" s="270"/>
      <c r="H21" s="167" t="s">
        <v>302</v>
      </c>
      <c r="I21" s="167" t="s">
        <v>703</v>
      </c>
      <c r="J21" s="154" t="s">
        <v>313</v>
      </c>
      <c r="K21" s="272" t="s">
        <v>483</v>
      </c>
      <c r="L21" s="269"/>
      <c r="M21" s="270"/>
      <c r="N21" s="271" t="s">
        <v>704</v>
      </c>
      <c r="O21" s="269"/>
      <c r="P21" s="270"/>
    </row>
    <row r="22" spans="1:16" ht="14.25">
      <c r="A22" s="271" t="s">
        <v>302</v>
      </c>
      <c r="B22" s="269"/>
      <c r="C22" s="270"/>
      <c r="E22" s="271" t="s">
        <v>302</v>
      </c>
      <c r="F22" s="269"/>
      <c r="G22" s="270"/>
      <c r="H22" s="167" t="s">
        <v>302</v>
      </c>
      <c r="I22" s="167" t="s">
        <v>705</v>
      </c>
      <c r="J22" s="154" t="s">
        <v>314</v>
      </c>
      <c r="K22" s="272" t="s">
        <v>484</v>
      </c>
      <c r="L22" s="269"/>
      <c r="M22" s="270"/>
      <c r="N22" s="271" t="s">
        <v>706</v>
      </c>
      <c r="O22" s="269"/>
      <c r="P22" s="270"/>
    </row>
    <row r="23" spans="1:16" ht="14.25">
      <c r="A23" s="271" t="s">
        <v>302</v>
      </c>
      <c r="B23" s="269"/>
      <c r="C23" s="270"/>
      <c r="E23" s="271" t="s">
        <v>302</v>
      </c>
      <c r="F23" s="269"/>
      <c r="G23" s="270"/>
      <c r="H23" s="167" t="s">
        <v>302</v>
      </c>
      <c r="I23" s="167" t="s">
        <v>707</v>
      </c>
      <c r="J23" s="154" t="s">
        <v>315</v>
      </c>
      <c r="K23" s="272" t="s">
        <v>485</v>
      </c>
      <c r="L23" s="269"/>
      <c r="M23" s="270"/>
      <c r="N23" s="271" t="s">
        <v>708</v>
      </c>
      <c r="O23" s="269"/>
      <c r="P23" s="270"/>
    </row>
    <row r="24" spans="1:16" ht="14.25">
      <c r="A24" s="271" t="s">
        <v>302</v>
      </c>
      <c r="B24" s="269"/>
      <c r="C24" s="270"/>
      <c r="E24" s="271" t="s">
        <v>302</v>
      </c>
      <c r="F24" s="269"/>
      <c r="G24" s="270"/>
      <c r="H24" s="167" t="s">
        <v>302</v>
      </c>
      <c r="I24" s="167" t="s">
        <v>709</v>
      </c>
      <c r="J24" s="154" t="s">
        <v>316</v>
      </c>
      <c r="K24" s="272" t="s">
        <v>486</v>
      </c>
      <c r="L24" s="269"/>
      <c r="M24" s="270"/>
      <c r="N24" s="271" t="s">
        <v>710</v>
      </c>
      <c r="O24" s="269"/>
      <c r="P24" s="270"/>
    </row>
    <row r="25" spans="1:16" ht="14.25">
      <c r="A25" s="271" t="s">
        <v>302</v>
      </c>
      <c r="B25" s="269"/>
      <c r="C25" s="270"/>
      <c r="E25" s="271" t="s">
        <v>302</v>
      </c>
      <c r="F25" s="269"/>
      <c r="G25" s="270"/>
      <c r="H25" s="167" t="s">
        <v>302</v>
      </c>
      <c r="I25" s="167" t="s">
        <v>711</v>
      </c>
      <c r="J25" s="154" t="s">
        <v>317</v>
      </c>
      <c r="K25" s="272" t="s">
        <v>487</v>
      </c>
      <c r="L25" s="269"/>
      <c r="M25" s="270"/>
      <c r="N25" s="271" t="s">
        <v>318</v>
      </c>
      <c r="O25" s="269"/>
      <c r="P25" s="270"/>
    </row>
    <row r="26" spans="1:16" ht="14.25">
      <c r="A26" s="271" t="s">
        <v>302</v>
      </c>
      <c r="B26" s="269"/>
      <c r="C26" s="270"/>
      <c r="E26" s="271" t="s">
        <v>302</v>
      </c>
      <c r="F26" s="269"/>
      <c r="G26" s="270"/>
      <c r="H26" s="167" t="s">
        <v>302</v>
      </c>
      <c r="I26" s="167" t="s">
        <v>712</v>
      </c>
      <c r="J26" s="154" t="s">
        <v>319</v>
      </c>
      <c r="K26" s="272" t="s">
        <v>488</v>
      </c>
      <c r="L26" s="269"/>
      <c r="M26" s="270"/>
      <c r="N26" s="271" t="s">
        <v>713</v>
      </c>
      <c r="O26" s="269"/>
      <c r="P26" s="270"/>
    </row>
    <row r="27" spans="1:16" ht="14.25">
      <c r="A27" s="271" t="s">
        <v>302</v>
      </c>
      <c r="B27" s="269"/>
      <c r="C27" s="270"/>
      <c r="E27" s="271" t="s">
        <v>302</v>
      </c>
      <c r="F27" s="269"/>
      <c r="G27" s="270"/>
      <c r="H27" s="167" t="s">
        <v>302</v>
      </c>
      <c r="I27" s="167" t="s">
        <v>672</v>
      </c>
      <c r="J27" s="154" t="s">
        <v>320</v>
      </c>
      <c r="K27" s="272" t="s">
        <v>489</v>
      </c>
      <c r="L27" s="269"/>
      <c r="M27" s="270"/>
      <c r="N27" s="271" t="s">
        <v>302</v>
      </c>
      <c r="O27" s="269"/>
      <c r="P27" s="270"/>
    </row>
    <row r="28" spans="1:16" ht="14.25">
      <c r="A28" s="271" t="s">
        <v>302</v>
      </c>
      <c r="B28" s="269"/>
      <c r="C28" s="270"/>
      <c r="E28" s="271" t="s">
        <v>302</v>
      </c>
      <c r="F28" s="269"/>
      <c r="G28" s="270"/>
      <c r="H28" s="167" t="s">
        <v>302</v>
      </c>
      <c r="I28" s="167" t="s">
        <v>714</v>
      </c>
      <c r="J28" s="154" t="s">
        <v>321</v>
      </c>
      <c r="K28" s="272" t="s">
        <v>490</v>
      </c>
      <c r="L28" s="269"/>
      <c r="M28" s="270"/>
      <c r="N28" s="271" t="s">
        <v>715</v>
      </c>
      <c r="O28" s="269"/>
      <c r="P28" s="270"/>
    </row>
    <row r="29" spans="1:16" ht="14.25">
      <c r="A29" s="271" t="s">
        <v>302</v>
      </c>
      <c r="B29" s="269"/>
      <c r="C29" s="270"/>
      <c r="E29" s="271" t="s">
        <v>302</v>
      </c>
      <c r="F29" s="269"/>
      <c r="G29" s="270"/>
      <c r="H29" s="167" t="s">
        <v>302</v>
      </c>
      <c r="I29" s="167" t="s">
        <v>322</v>
      </c>
      <c r="J29" s="154" t="s">
        <v>323</v>
      </c>
      <c r="K29" s="272" t="s">
        <v>491</v>
      </c>
      <c r="L29" s="269"/>
      <c r="M29" s="270"/>
      <c r="N29" s="271" t="s">
        <v>302</v>
      </c>
      <c r="O29" s="269"/>
      <c r="P29" s="270"/>
    </row>
    <row r="30" spans="1:16" ht="14.25">
      <c r="A30" s="271" t="s">
        <v>302</v>
      </c>
      <c r="B30" s="269"/>
      <c r="C30" s="270"/>
      <c r="E30" s="271" t="s">
        <v>302</v>
      </c>
      <c r="F30" s="269"/>
      <c r="G30" s="270"/>
      <c r="H30" s="167" t="s">
        <v>302</v>
      </c>
      <c r="I30" s="167" t="s">
        <v>324</v>
      </c>
      <c r="J30" s="154" t="s">
        <v>325</v>
      </c>
      <c r="K30" s="272" t="s">
        <v>492</v>
      </c>
      <c r="L30" s="269"/>
      <c r="M30" s="270"/>
      <c r="N30" s="271" t="s">
        <v>302</v>
      </c>
      <c r="O30" s="269"/>
      <c r="P30" s="270"/>
    </row>
    <row r="31" spans="1:16" ht="14.25">
      <c r="A31" s="268" t="s">
        <v>302</v>
      </c>
      <c r="B31" s="269"/>
      <c r="C31" s="270"/>
      <c r="E31" s="268" t="s">
        <v>302</v>
      </c>
      <c r="F31" s="269"/>
      <c r="G31" s="270"/>
      <c r="H31" s="166" t="s">
        <v>302</v>
      </c>
      <c r="I31" s="166" t="s">
        <v>716</v>
      </c>
      <c r="J31" s="155" t="s">
        <v>6</v>
      </c>
      <c r="K31" s="275" t="s">
        <v>309</v>
      </c>
      <c r="L31" s="269"/>
      <c r="M31" s="270"/>
      <c r="N31" s="268" t="s">
        <v>717</v>
      </c>
      <c r="O31" s="269"/>
      <c r="P31" s="270"/>
    </row>
    <row r="32" spans="1:16" ht="15" thickBot="1">
      <c r="A32" s="294" t="s">
        <v>308</v>
      </c>
      <c r="B32" s="289"/>
      <c r="C32" s="290"/>
      <c r="E32" s="294" t="s">
        <v>302</v>
      </c>
      <c r="F32" s="289"/>
      <c r="G32" s="290"/>
      <c r="H32" s="175" t="s">
        <v>308</v>
      </c>
      <c r="I32" s="175" t="s">
        <v>718</v>
      </c>
      <c r="J32" s="156" t="s">
        <v>10</v>
      </c>
      <c r="K32" s="296" t="s">
        <v>309</v>
      </c>
      <c r="L32" s="289"/>
      <c r="M32" s="290"/>
      <c r="N32" s="294" t="s">
        <v>719</v>
      </c>
      <c r="O32" s="289"/>
      <c r="P32" s="290"/>
    </row>
    <row r="33" spans="1:16" ht="15" thickTop="1">
      <c r="A33" s="158"/>
      <c r="B33" s="172"/>
      <c r="C33" s="173"/>
      <c r="E33" s="158"/>
      <c r="F33" s="172"/>
      <c r="G33" s="173"/>
      <c r="H33" s="158"/>
      <c r="I33" s="158"/>
      <c r="J33" s="159"/>
      <c r="K33" s="160"/>
      <c r="L33" s="172"/>
      <c r="M33" s="173"/>
      <c r="N33" s="158"/>
      <c r="O33" s="172"/>
      <c r="P33" s="173"/>
    </row>
    <row r="34" spans="1:16" ht="14.25">
      <c r="A34" s="268" t="s">
        <v>298</v>
      </c>
      <c r="B34" s="269"/>
      <c r="C34" s="270"/>
      <c r="E34" s="268" t="s">
        <v>298</v>
      </c>
      <c r="F34" s="269"/>
      <c r="G34" s="270"/>
      <c r="H34" s="166" t="s">
        <v>298</v>
      </c>
      <c r="I34" s="166" t="s">
        <v>298</v>
      </c>
      <c r="J34" s="153" t="s">
        <v>11</v>
      </c>
      <c r="K34" s="285"/>
      <c r="L34" s="269"/>
      <c r="M34" s="270"/>
      <c r="N34" s="268" t="s">
        <v>298</v>
      </c>
      <c r="O34" s="269"/>
      <c r="P34" s="270"/>
    </row>
    <row r="35" spans="1:16" ht="14.25">
      <c r="A35" s="271" t="s">
        <v>326</v>
      </c>
      <c r="B35" s="269"/>
      <c r="C35" s="270"/>
      <c r="E35" s="271" t="s">
        <v>302</v>
      </c>
      <c r="F35" s="269"/>
      <c r="G35" s="270"/>
      <c r="H35" s="167" t="s">
        <v>326</v>
      </c>
      <c r="I35" s="167" t="s">
        <v>720</v>
      </c>
      <c r="J35" s="154" t="s">
        <v>327</v>
      </c>
      <c r="K35" s="272" t="s">
        <v>493</v>
      </c>
      <c r="L35" s="269"/>
      <c r="M35" s="270"/>
      <c r="N35" s="271" t="s">
        <v>721</v>
      </c>
      <c r="O35" s="269"/>
      <c r="P35" s="270"/>
    </row>
    <row r="36" spans="1:16" ht="14.25">
      <c r="A36" s="271" t="s">
        <v>328</v>
      </c>
      <c r="B36" s="269"/>
      <c r="C36" s="270"/>
      <c r="E36" s="271" t="s">
        <v>302</v>
      </c>
      <c r="F36" s="269"/>
      <c r="G36" s="270"/>
      <c r="H36" s="167" t="s">
        <v>328</v>
      </c>
      <c r="I36" s="167" t="s">
        <v>722</v>
      </c>
      <c r="J36" s="154" t="s">
        <v>329</v>
      </c>
      <c r="K36" s="272" t="s">
        <v>494</v>
      </c>
      <c r="L36" s="269"/>
      <c r="M36" s="270"/>
      <c r="N36" s="271" t="s">
        <v>459</v>
      </c>
      <c r="O36" s="269"/>
      <c r="P36" s="270"/>
    </row>
    <row r="37" spans="1:16" ht="14.25">
      <c r="A37" s="271" t="s">
        <v>330</v>
      </c>
      <c r="B37" s="269"/>
      <c r="C37" s="270"/>
      <c r="E37" s="271" t="s">
        <v>302</v>
      </c>
      <c r="F37" s="269"/>
      <c r="G37" s="270"/>
      <c r="H37" s="167" t="s">
        <v>330</v>
      </c>
      <c r="I37" s="167" t="s">
        <v>723</v>
      </c>
      <c r="J37" s="154" t="s">
        <v>331</v>
      </c>
      <c r="K37" s="272" t="s">
        <v>495</v>
      </c>
      <c r="L37" s="269"/>
      <c r="M37" s="270"/>
      <c r="N37" s="271" t="s">
        <v>724</v>
      </c>
      <c r="O37" s="269"/>
      <c r="P37" s="270"/>
    </row>
    <row r="38" spans="1:16" ht="14.25">
      <c r="A38" s="271" t="s">
        <v>332</v>
      </c>
      <c r="B38" s="269"/>
      <c r="C38" s="270"/>
      <c r="E38" s="271" t="s">
        <v>302</v>
      </c>
      <c r="F38" s="269"/>
      <c r="G38" s="270"/>
      <c r="H38" s="167" t="s">
        <v>332</v>
      </c>
      <c r="I38" s="167" t="s">
        <v>725</v>
      </c>
      <c r="J38" s="154" t="s">
        <v>333</v>
      </c>
      <c r="K38" s="272" t="s">
        <v>496</v>
      </c>
      <c r="L38" s="269"/>
      <c r="M38" s="270"/>
      <c r="N38" s="271" t="s">
        <v>726</v>
      </c>
      <c r="O38" s="269"/>
      <c r="P38" s="270"/>
    </row>
    <row r="39" spans="1:16" ht="14.25">
      <c r="A39" s="271" t="s">
        <v>334</v>
      </c>
      <c r="B39" s="269"/>
      <c r="C39" s="270"/>
      <c r="E39" s="271" t="s">
        <v>302</v>
      </c>
      <c r="F39" s="269"/>
      <c r="G39" s="270"/>
      <c r="H39" s="167" t="s">
        <v>334</v>
      </c>
      <c r="I39" s="167" t="s">
        <v>727</v>
      </c>
      <c r="J39" s="154" t="s">
        <v>335</v>
      </c>
      <c r="K39" s="272" t="s">
        <v>497</v>
      </c>
      <c r="L39" s="269"/>
      <c r="M39" s="270"/>
      <c r="N39" s="271" t="s">
        <v>728</v>
      </c>
      <c r="O39" s="269"/>
      <c r="P39" s="270"/>
    </row>
    <row r="40" spans="1:16" ht="14.25">
      <c r="A40" s="271" t="s">
        <v>336</v>
      </c>
      <c r="B40" s="269"/>
      <c r="C40" s="270"/>
      <c r="E40" s="271" t="s">
        <v>302</v>
      </c>
      <c r="F40" s="269"/>
      <c r="G40" s="270"/>
      <c r="H40" s="167" t="s">
        <v>336</v>
      </c>
      <c r="I40" s="167" t="s">
        <v>729</v>
      </c>
      <c r="J40" s="154" t="s">
        <v>337</v>
      </c>
      <c r="K40" s="272" t="s">
        <v>498</v>
      </c>
      <c r="L40" s="269"/>
      <c r="M40" s="270"/>
      <c r="N40" s="271" t="s">
        <v>730</v>
      </c>
      <c r="O40" s="269"/>
      <c r="P40" s="270"/>
    </row>
    <row r="41" spans="1:16" ht="14.25">
      <c r="A41" s="271" t="s">
        <v>338</v>
      </c>
      <c r="B41" s="269"/>
      <c r="C41" s="270"/>
      <c r="E41" s="271" t="s">
        <v>302</v>
      </c>
      <c r="F41" s="269"/>
      <c r="G41" s="270"/>
      <c r="H41" s="167" t="s">
        <v>338</v>
      </c>
      <c r="I41" s="167" t="s">
        <v>731</v>
      </c>
      <c r="J41" s="154" t="s">
        <v>339</v>
      </c>
      <c r="K41" s="272" t="s">
        <v>499</v>
      </c>
      <c r="L41" s="269"/>
      <c r="M41" s="270"/>
      <c r="N41" s="271" t="s">
        <v>732</v>
      </c>
      <c r="O41" s="269"/>
      <c r="P41" s="270"/>
    </row>
    <row r="42" spans="1:16" ht="14.25">
      <c r="A42" s="271" t="s">
        <v>340</v>
      </c>
      <c r="B42" s="269"/>
      <c r="C42" s="270"/>
      <c r="E42" s="271" t="s">
        <v>302</v>
      </c>
      <c r="F42" s="269"/>
      <c r="G42" s="270"/>
      <c r="H42" s="167" t="s">
        <v>340</v>
      </c>
      <c r="I42" s="167" t="s">
        <v>662</v>
      </c>
      <c r="J42" s="154" t="s">
        <v>341</v>
      </c>
      <c r="K42" s="272" t="s">
        <v>500</v>
      </c>
      <c r="L42" s="269"/>
      <c r="M42" s="270"/>
      <c r="N42" s="271" t="s">
        <v>302</v>
      </c>
      <c r="O42" s="269"/>
      <c r="P42" s="270"/>
    </row>
    <row r="43" spans="1:16" ht="14.25">
      <c r="A43" s="271" t="s">
        <v>342</v>
      </c>
      <c r="B43" s="269"/>
      <c r="C43" s="270"/>
      <c r="E43" s="271" t="s">
        <v>302</v>
      </c>
      <c r="F43" s="269"/>
      <c r="G43" s="270"/>
      <c r="H43" s="167" t="s">
        <v>342</v>
      </c>
      <c r="I43" s="167" t="s">
        <v>733</v>
      </c>
      <c r="J43" s="154" t="s">
        <v>343</v>
      </c>
      <c r="K43" s="272" t="s">
        <v>501</v>
      </c>
      <c r="L43" s="269"/>
      <c r="M43" s="270"/>
      <c r="N43" s="271" t="s">
        <v>734</v>
      </c>
      <c r="O43" s="269"/>
      <c r="P43" s="270"/>
    </row>
    <row r="44" spans="1:16" ht="14.25">
      <c r="A44" s="271" t="s">
        <v>344</v>
      </c>
      <c r="B44" s="269"/>
      <c r="C44" s="270"/>
      <c r="E44" s="271" t="s">
        <v>302</v>
      </c>
      <c r="F44" s="269"/>
      <c r="G44" s="270"/>
      <c r="H44" s="167" t="s">
        <v>344</v>
      </c>
      <c r="I44" s="167" t="s">
        <v>673</v>
      </c>
      <c r="J44" s="154" t="s">
        <v>345</v>
      </c>
      <c r="K44" s="272" t="s">
        <v>502</v>
      </c>
      <c r="L44" s="269"/>
      <c r="M44" s="270"/>
      <c r="N44" s="271" t="s">
        <v>302</v>
      </c>
      <c r="O44" s="269"/>
      <c r="P44" s="270"/>
    </row>
    <row r="45" spans="1:16" ht="14.25">
      <c r="A45" s="268" t="s">
        <v>308</v>
      </c>
      <c r="B45" s="269"/>
      <c r="C45" s="270"/>
      <c r="E45" s="268" t="s">
        <v>302</v>
      </c>
      <c r="F45" s="269"/>
      <c r="G45" s="270"/>
      <c r="H45" s="166" t="s">
        <v>308</v>
      </c>
      <c r="I45" s="166" t="s">
        <v>735</v>
      </c>
      <c r="J45" s="155" t="s">
        <v>6</v>
      </c>
      <c r="K45" s="275" t="s">
        <v>309</v>
      </c>
      <c r="L45" s="269"/>
      <c r="M45" s="270"/>
      <c r="N45" s="268" t="s">
        <v>736</v>
      </c>
      <c r="O45" s="269"/>
      <c r="P45" s="270"/>
    </row>
    <row r="46" spans="1:16" ht="14.25">
      <c r="A46" s="271" t="s">
        <v>302</v>
      </c>
      <c r="B46" s="269"/>
      <c r="C46" s="270"/>
      <c r="E46" s="271" t="s">
        <v>302</v>
      </c>
      <c r="F46" s="269"/>
      <c r="G46" s="270"/>
      <c r="H46" s="167" t="s">
        <v>302</v>
      </c>
      <c r="I46" s="167" t="s">
        <v>737</v>
      </c>
      <c r="J46" s="154" t="s">
        <v>311</v>
      </c>
      <c r="K46" s="272" t="s">
        <v>478</v>
      </c>
      <c r="L46" s="269"/>
      <c r="M46" s="270"/>
      <c r="N46" s="271" t="s">
        <v>738</v>
      </c>
      <c r="O46" s="269"/>
      <c r="P46" s="270"/>
    </row>
    <row r="47" spans="1:16" ht="14.25">
      <c r="A47" s="271" t="s">
        <v>302</v>
      </c>
      <c r="B47" s="269"/>
      <c r="C47" s="270"/>
      <c r="E47" s="271" t="s">
        <v>302</v>
      </c>
      <c r="F47" s="269"/>
      <c r="G47" s="270"/>
      <c r="H47" s="167" t="s">
        <v>302</v>
      </c>
      <c r="I47" s="167" t="s">
        <v>346</v>
      </c>
      <c r="J47" s="154" t="s">
        <v>310</v>
      </c>
      <c r="K47" s="272" t="s">
        <v>481</v>
      </c>
      <c r="L47" s="269"/>
      <c r="M47" s="270"/>
      <c r="N47" s="271" t="s">
        <v>302</v>
      </c>
      <c r="O47" s="269"/>
      <c r="P47" s="270"/>
    </row>
    <row r="48" spans="1:16" ht="14.25">
      <c r="A48" s="271" t="s">
        <v>302</v>
      </c>
      <c r="B48" s="269"/>
      <c r="C48" s="270"/>
      <c r="E48" s="271" t="s">
        <v>302</v>
      </c>
      <c r="F48" s="269"/>
      <c r="G48" s="270"/>
      <c r="H48" s="167" t="s">
        <v>302</v>
      </c>
      <c r="I48" s="167" t="s">
        <v>678</v>
      </c>
      <c r="J48" s="154" t="s">
        <v>312</v>
      </c>
      <c r="K48" s="272" t="s">
        <v>482</v>
      </c>
      <c r="L48" s="269"/>
      <c r="M48" s="270"/>
      <c r="N48" s="271" t="s">
        <v>302</v>
      </c>
      <c r="O48" s="269"/>
      <c r="P48" s="270"/>
    </row>
    <row r="49" spans="1:16" ht="14.25">
      <c r="A49" s="271" t="s">
        <v>302</v>
      </c>
      <c r="B49" s="269"/>
      <c r="C49" s="270"/>
      <c r="E49" s="271" t="s">
        <v>302</v>
      </c>
      <c r="F49" s="269"/>
      <c r="G49" s="270"/>
      <c r="H49" s="167" t="s">
        <v>302</v>
      </c>
      <c r="I49" s="167" t="s">
        <v>503</v>
      </c>
      <c r="J49" s="154" t="s">
        <v>228</v>
      </c>
      <c r="K49" s="272" t="s">
        <v>504</v>
      </c>
      <c r="L49" s="269"/>
      <c r="M49" s="270"/>
      <c r="N49" s="271" t="s">
        <v>302</v>
      </c>
      <c r="O49" s="269"/>
      <c r="P49" s="270"/>
    </row>
    <row r="50" spans="1:16" ht="14.25">
      <c r="A50" s="271" t="s">
        <v>302</v>
      </c>
      <c r="B50" s="269"/>
      <c r="C50" s="270"/>
      <c r="E50" s="271" t="s">
        <v>302</v>
      </c>
      <c r="F50" s="269"/>
      <c r="G50" s="270"/>
      <c r="H50" s="167" t="s">
        <v>302</v>
      </c>
      <c r="I50" s="167" t="s">
        <v>703</v>
      </c>
      <c r="J50" s="154" t="s">
        <v>313</v>
      </c>
      <c r="K50" s="272" t="s">
        <v>483</v>
      </c>
      <c r="L50" s="269"/>
      <c r="M50" s="270"/>
      <c r="N50" s="271" t="s">
        <v>704</v>
      </c>
      <c r="O50" s="269"/>
      <c r="P50" s="270"/>
    </row>
    <row r="51" spans="1:16" ht="14.25">
      <c r="A51" s="271" t="s">
        <v>302</v>
      </c>
      <c r="B51" s="269"/>
      <c r="C51" s="270"/>
      <c r="E51" s="271" t="s">
        <v>302</v>
      </c>
      <c r="F51" s="269"/>
      <c r="G51" s="270"/>
      <c r="H51" s="167" t="s">
        <v>302</v>
      </c>
      <c r="I51" s="167" t="s">
        <v>505</v>
      </c>
      <c r="J51" s="154" t="s">
        <v>314</v>
      </c>
      <c r="K51" s="272" t="s">
        <v>484</v>
      </c>
      <c r="L51" s="269"/>
      <c r="M51" s="270"/>
      <c r="N51" s="271" t="s">
        <v>302</v>
      </c>
      <c r="O51" s="269"/>
      <c r="P51" s="270"/>
    </row>
    <row r="52" spans="1:16" ht="14.25">
      <c r="A52" s="271" t="s">
        <v>302</v>
      </c>
      <c r="B52" s="269"/>
      <c r="C52" s="270"/>
      <c r="E52" s="271" t="s">
        <v>302</v>
      </c>
      <c r="F52" s="269"/>
      <c r="G52" s="270"/>
      <c r="H52" s="167" t="s">
        <v>302</v>
      </c>
      <c r="I52" s="167" t="s">
        <v>506</v>
      </c>
      <c r="J52" s="154" t="s">
        <v>315</v>
      </c>
      <c r="K52" s="272" t="s">
        <v>485</v>
      </c>
      <c r="L52" s="269"/>
      <c r="M52" s="270"/>
      <c r="N52" s="271" t="s">
        <v>302</v>
      </c>
      <c r="O52" s="269"/>
      <c r="P52" s="270"/>
    </row>
    <row r="53" spans="1:16" ht="14.25">
      <c r="A53" s="271" t="s">
        <v>302</v>
      </c>
      <c r="B53" s="269"/>
      <c r="C53" s="270"/>
      <c r="E53" s="271" t="s">
        <v>302</v>
      </c>
      <c r="F53" s="269"/>
      <c r="G53" s="270"/>
      <c r="H53" s="167" t="s">
        <v>302</v>
      </c>
      <c r="I53" s="167" t="s">
        <v>739</v>
      </c>
      <c r="J53" s="154" t="s">
        <v>316</v>
      </c>
      <c r="K53" s="272" t="s">
        <v>486</v>
      </c>
      <c r="L53" s="269"/>
      <c r="M53" s="270"/>
      <c r="N53" s="271" t="s">
        <v>740</v>
      </c>
      <c r="O53" s="269"/>
      <c r="P53" s="270"/>
    </row>
    <row r="54" spans="1:16" ht="14.25">
      <c r="A54" s="271" t="s">
        <v>302</v>
      </c>
      <c r="B54" s="269"/>
      <c r="C54" s="270"/>
      <c r="E54" s="271" t="s">
        <v>302</v>
      </c>
      <c r="F54" s="269"/>
      <c r="G54" s="270"/>
      <c r="H54" s="167" t="s">
        <v>302</v>
      </c>
      <c r="I54" s="167" t="s">
        <v>711</v>
      </c>
      <c r="J54" s="154" t="s">
        <v>317</v>
      </c>
      <c r="K54" s="272" t="s">
        <v>487</v>
      </c>
      <c r="L54" s="269"/>
      <c r="M54" s="270"/>
      <c r="N54" s="271" t="s">
        <v>318</v>
      </c>
      <c r="O54" s="269"/>
      <c r="P54" s="270"/>
    </row>
    <row r="55" spans="1:16" ht="14.25">
      <c r="A55" s="271" t="s">
        <v>302</v>
      </c>
      <c r="B55" s="269"/>
      <c r="C55" s="270"/>
      <c r="E55" s="271" t="s">
        <v>302</v>
      </c>
      <c r="F55" s="269"/>
      <c r="G55" s="270"/>
      <c r="H55" s="167" t="s">
        <v>302</v>
      </c>
      <c r="I55" s="167" t="s">
        <v>347</v>
      </c>
      <c r="J55" s="154" t="s">
        <v>348</v>
      </c>
      <c r="K55" s="272" t="s">
        <v>507</v>
      </c>
      <c r="L55" s="269"/>
      <c r="M55" s="270"/>
      <c r="N55" s="271" t="s">
        <v>302</v>
      </c>
      <c r="O55" s="269"/>
      <c r="P55" s="270"/>
    </row>
    <row r="56" spans="1:16" ht="14.25">
      <c r="A56" s="271" t="s">
        <v>302</v>
      </c>
      <c r="B56" s="269"/>
      <c r="C56" s="270"/>
      <c r="E56" s="271" t="s">
        <v>302</v>
      </c>
      <c r="F56" s="269"/>
      <c r="G56" s="270"/>
      <c r="H56" s="167" t="s">
        <v>302</v>
      </c>
      <c r="I56" s="167" t="s">
        <v>712</v>
      </c>
      <c r="J56" s="154" t="s">
        <v>319</v>
      </c>
      <c r="K56" s="272" t="s">
        <v>488</v>
      </c>
      <c r="L56" s="269"/>
      <c r="M56" s="270"/>
      <c r="N56" s="271" t="s">
        <v>713</v>
      </c>
      <c r="O56" s="269"/>
      <c r="P56" s="270"/>
    </row>
    <row r="57" spans="1:16" ht="14.25">
      <c r="A57" s="271" t="s">
        <v>302</v>
      </c>
      <c r="B57" s="269"/>
      <c r="C57" s="270"/>
      <c r="E57" s="271" t="s">
        <v>302</v>
      </c>
      <c r="F57" s="269"/>
      <c r="G57" s="270"/>
      <c r="H57" s="167" t="s">
        <v>302</v>
      </c>
      <c r="I57" s="167" t="s">
        <v>741</v>
      </c>
      <c r="J57" s="154" t="s">
        <v>321</v>
      </c>
      <c r="K57" s="272" t="s">
        <v>490</v>
      </c>
      <c r="L57" s="269"/>
      <c r="M57" s="270"/>
      <c r="N57" s="271" t="s">
        <v>742</v>
      </c>
      <c r="O57" s="269"/>
      <c r="P57" s="270"/>
    </row>
    <row r="58" spans="1:16" ht="14.25">
      <c r="A58" s="271" t="s">
        <v>302</v>
      </c>
      <c r="B58" s="269"/>
      <c r="C58" s="270"/>
      <c r="E58" s="271" t="s">
        <v>302</v>
      </c>
      <c r="F58" s="269"/>
      <c r="G58" s="270"/>
      <c r="H58" s="167" t="s">
        <v>302</v>
      </c>
      <c r="I58" s="167" t="s">
        <v>743</v>
      </c>
      <c r="J58" s="154" t="s">
        <v>323</v>
      </c>
      <c r="K58" s="272" t="s">
        <v>491</v>
      </c>
      <c r="L58" s="269"/>
      <c r="M58" s="270"/>
      <c r="N58" s="271" t="s">
        <v>744</v>
      </c>
      <c r="O58" s="269"/>
      <c r="P58" s="270"/>
    </row>
    <row r="59" spans="1:16" ht="14.25">
      <c r="A59" s="268" t="s">
        <v>302</v>
      </c>
      <c r="B59" s="269"/>
      <c r="C59" s="270"/>
      <c r="E59" s="268" t="s">
        <v>302</v>
      </c>
      <c r="F59" s="269"/>
      <c r="G59" s="270"/>
      <c r="H59" s="166" t="s">
        <v>302</v>
      </c>
      <c r="I59" s="166" t="s">
        <v>745</v>
      </c>
      <c r="J59" s="155" t="s">
        <v>6</v>
      </c>
      <c r="K59" s="275" t="s">
        <v>309</v>
      </c>
      <c r="L59" s="269"/>
      <c r="M59" s="270"/>
      <c r="N59" s="268" t="s">
        <v>746</v>
      </c>
      <c r="O59" s="269"/>
      <c r="P59" s="270"/>
    </row>
    <row r="60" spans="1:16" ht="15" thickBot="1">
      <c r="A60" s="288" t="s">
        <v>308</v>
      </c>
      <c r="B60" s="289"/>
      <c r="C60" s="290"/>
      <c r="E60" s="288" t="s">
        <v>302</v>
      </c>
      <c r="F60" s="289"/>
      <c r="G60" s="290"/>
      <c r="H60" s="168" t="s">
        <v>308</v>
      </c>
      <c r="I60" s="168" t="s">
        <v>747</v>
      </c>
      <c r="J60" s="157" t="s">
        <v>349</v>
      </c>
      <c r="K60" s="291" t="s">
        <v>309</v>
      </c>
      <c r="L60" s="289"/>
      <c r="M60" s="290"/>
      <c r="N60" s="288" t="s">
        <v>748</v>
      </c>
      <c r="O60" s="289"/>
      <c r="P60" s="290"/>
    </row>
    <row r="61" spans="1:16" ht="15" thickTop="1">
      <c r="A61" s="268" t="s">
        <v>302</v>
      </c>
      <c r="B61" s="269"/>
      <c r="C61" s="270"/>
      <c r="E61" s="268" t="s">
        <v>302</v>
      </c>
      <c r="F61" s="269"/>
      <c r="G61" s="270"/>
      <c r="H61" s="166" t="s">
        <v>302</v>
      </c>
      <c r="I61" s="166" t="s">
        <v>749</v>
      </c>
      <c r="J61" s="155" t="s">
        <v>350</v>
      </c>
      <c r="K61" s="275" t="s">
        <v>309</v>
      </c>
      <c r="L61" s="269"/>
      <c r="M61" s="270"/>
      <c r="N61" s="268" t="s">
        <v>750</v>
      </c>
      <c r="O61" s="269"/>
      <c r="P61" s="270"/>
    </row>
    <row r="62" spans="1:16" ht="14.25">
      <c r="A62" s="293" t="s">
        <v>298</v>
      </c>
      <c r="B62" s="269"/>
      <c r="C62" s="269"/>
      <c r="E62" s="292" t="s">
        <v>298</v>
      </c>
      <c r="F62" s="269"/>
      <c r="G62" s="269"/>
      <c r="H62" s="169" t="s">
        <v>298</v>
      </c>
      <c r="I62" s="169" t="s">
        <v>751</v>
      </c>
      <c r="J62" s="166" t="s">
        <v>351</v>
      </c>
      <c r="K62" s="280" t="s">
        <v>298</v>
      </c>
      <c r="L62" s="269"/>
      <c r="M62" s="270"/>
      <c r="N62" s="268" t="s">
        <v>751</v>
      </c>
      <c r="O62" s="269"/>
      <c r="P62" s="270"/>
    </row>
    <row r="63" ht="15.75" customHeight="1"/>
    <row r="64" spans="2:3" ht="19.5" customHeight="1">
      <c r="B64" s="286" t="s">
        <v>352</v>
      </c>
      <c r="C64" s="274"/>
    </row>
    <row r="65" ht="0" customHeight="1" hidden="1"/>
    <row r="66" spans="3:12" ht="19.5" customHeight="1">
      <c r="C66" s="287" t="s">
        <v>353</v>
      </c>
      <c r="D66" s="274"/>
      <c r="E66" s="274"/>
      <c r="F66" s="274"/>
      <c r="G66" s="274"/>
      <c r="H66" s="274"/>
      <c r="I66" s="274"/>
      <c r="J66" s="274"/>
      <c r="K66" s="274"/>
      <c r="L66" s="274"/>
    </row>
  </sheetData>
  <sheetProtection/>
  <mergeCells count="237">
    <mergeCell ref="N32:P32"/>
    <mergeCell ref="G1:K1"/>
    <mergeCell ref="G3:K3"/>
    <mergeCell ref="A4:I4"/>
    <mergeCell ref="A32:C32"/>
    <mergeCell ref="E32:G32"/>
    <mergeCell ref="K32:M32"/>
    <mergeCell ref="A29:C29"/>
    <mergeCell ref="E29:G29"/>
    <mergeCell ref="K29:M29"/>
    <mergeCell ref="E59:G59"/>
    <mergeCell ref="A57:C57"/>
    <mergeCell ref="E57:G57"/>
    <mergeCell ref="A55:C55"/>
    <mergeCell ref="E55:G55"/>
    <mergeCell ref="K55:M55"/>
    <mergeCell ref="A56:C56"/>
    <mergeCell ref="E56:G56"/>
    <mergeCell ref="A59:C59"/>
    <mergeCell ref="A58:C58"/>
    <mergeCell ref="E34:G34"/>
    <mergeCell ref="A53:C53"/>
    <mergeCell ref="E53:G53"/>
    <mergeCell ref="N62:P62"/>
    <mergeCell ref="K56:M56"/>
    <mergeCell ref="N56:P56"/>
    <mergeCell ref="N61:P61"/>
    <mergeCell ref="N34:P34"/>
    <mergeCell ref="N60:P60"/>
    <mergeCell ref="K46:M46"/>
    <mergeCell ref="B64:C64"/>
    <mergeCell ref="C66:L66"/>
    <mergeCell ref="A60:C60"/>
    <mergeCell ref="A61:C61"/>
    <mergeCell ref="E61:G61"/>
    <mergeCell ref="K61:M61"/>
    <mergeCell ref="K60:M60"/>
    <mergeCell ref="E62:G62"/>
    <mergeCell ref="A62:C62"/>
    <mergeCell ref="E60:G60"/>
    <mergeCell ref="N46:P46"/>
    <mergeCell ref="K47:M47"/>
    <mergeCell ref="N47:P47"/>
    <mergeCell ref="K34:M34"/>
    <mergeCell ref="N55:P55"/>
    <mergeCell ref="K62:M62"/>
    <mergeCell ref="K58:M58"/>
    <mergeCell ref="N58:P58"/>
    <mergeCell ref="K59:M59"/>
    <mergeCell ref="N59:P59"/>
    <mergeCell ref="E58:G58"/>
    <mergeCell ref="K53:M53"/>
    <mergeCell ref="N53:P53"/>
    <mergeCell ref="K57:M57"/>
    <mergeCell ref="N57:P57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8:C48"/>
    <mergeCell ref="E48:G48"/>
    <mergeCell ref="K48:M48"/>
    <mergeCell ref="N48:P48"/>
    <mergeCell ref="A45:C45"/>
    <mergeCell ref="E45:G45"/>
    <mergeCell ref="K45:M45"/>
    <mergeCell ref="N45:P45"/>
    <mergeCell ref="A47:C47"/>
    <mergeCell ref="E47:G47"/>
    <mergeCell ref="A46:C46"/>
    <mergeCell ref="E46:G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K9:M9"/>
    <mergeCell ref="N9:P9"/>
    <mergeCell ref="A12:C12"/>
    <mergeCell ref="E12:G12"/>
    <mergeCell ref="K12:M12"/>
    <mergeCell ref="N12:P12"/>
    <mergeCell ref="A11:C11"/>
    <mergeCell ref="E11:G11"/>
    <mergeCell ref="K11:M11"/>
    <mergeCell ref="N11:P11"/>
    <mergeCell ref="N8:P8"/>
    <mergeCell ref="A7:C7"/>
    <mergeCell ref="E7:G7"/>
    <mergeCell ref="K7:M7"/>
    <mergeCell ref="N7:P7"/>
    <mergeCell ref="A10:C10"/>
    <mergeCell ref="E10:G10"/>
    <mergeCell ref="K10:M10"/>
    <mergeCell ref="N10:P10"/>
    <mergeCell ref="A9:C9"/>
    <mergeCell ref="N4:P4"/>
    <mergeCell ref="A6:C6"/>
    <mergeCell ref="E6:G6"/>
    <mergeCell ref="K6:M6"/>
    <mergeCell ref="N6:P6"/>
    <mergeCell ref="A5:C5"/>
    <mergeCell ref="E5:G5"/>
    <mergeCell ref="K5:M5"/>
    <mergeCell ref="N5:P5"/>
    <mergeCell ref="G2:K2"/>
    <mergeCell ref="A31:C31"/>
    <mergeCell ref="E31:G31"/>
    <mergeCell ref="K31:M31"/>
    <mergeCell ref="A1:E1"/>
    <mergeCell ref="K4:M4"/>
    <mergeCell ref="A8:C8"/>
    <mergeCell ref="E8:G8"/>
    <mergeCell ref="K8:M8"/>
    <mergeCell ref="E9:G9"/>
    <mergeCell ref="N31:P31"/>
    <mergeCell ref="A35:C35"/>
    <mergeCell ref="E35:G35"/>
    <mergeCell ref="K35:M35"/>
    <mergeCell ref="N35:P35"/>
    <mergeCell ref="A36:C36"/>
    <mergeCell ref="E36:G36"/>
    <mergeCell ref="K36:M36"/>
    <mergeCell ref="N36:P36"/>
    <mergeCell ref="A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70"/>
  <sheetViews>
    <sheetView zoomScalePageLayoutView="0" workbookViewId="0" topLeftCell="A12">
      <selection activeCell="A45" sqref="A45:B45"/>
    </sheetView>
  </sheetViews>
  <sheetFormatPr defaultColWidth="9.140625" defaultRowHeight="12.75"/>
  <cols>
    <col min="1" max="1" width="47.57421875" style="134" customWidth="1"/>
    <col min="2" max="2" width="0.85546875" style="134" hidden="1" customWidth="1"/>
    <col min="3" max="3" width="11.57421875" style="134" customWidth="1"/>
    <col min="4" max="4" width="14.57421875" style="134" customWidth="1"/>
    <col min="5" max="5" width="15.28125" style="134" customWidth="1"/>
    <col min="6" max="6" width="2.7109375" style="134" hidden="1" customWidth="1"/>
    <col min="7" max="7" width="0.9921875" style="134" hidden="1" customWidth="1"/>
    <col min="8" max="16384" width="9.140625" style="134" customWidth="1"/>
  </cols>
  <sheetData>
    <row r="1" ht="0" customHeight="1" hidden="1"/>
    <row r="2" ht="1.5" customHeight="1"/>
    <row r="3" spans="1:6" ht="17.25" customHeight="1">
      <c r="A3" s="273" t="s">
        <v>35</v>
      </c>
      <c r="B3" s="274"/>
      <c r="C3" s="274"/>
      <c r="D3" s="274"/>
      <c r="E3" s="274"/>
      <c r="F3" s="274"/>
    </row>
    <row r="4" ht="0.75" customHeight="1"/>
    <row r="5" spans="1:6" ht="17.25" customHeight="1">
      <c r="A5" s="301" t="s">
        <v>508</v>
      </c>
      <c r="B5" s="274"/>
      <c r="C5" s="274"/>
      <c r="D5" s="274"/>
      <c r="E5" s="274"/>
      <c r="F5" s="274"/>
    </row>
    <row r="6" ht="0" customHeight="1" hidden="1"/>
    <row r="7" spans="1:6" ht="17.25" customHeight="1">
      <c r="A7" s="301" t="s">
        <v>509</v>
      </c>
      <c r="B7" s="274"/>
      <c r="C7" s="274"/>
      <c r="D7" s="274"/>
      <c r="E7" s="274"/>
      <c r="F7" s="274"/>
    </row>
    <row r="8" ht="1.5" customHeight="1" hidden="1"/>
    <row r="9" spans="1:6" ht="18" customHeight="1">
      <c r="A9" s="295" t="s">
        <v>752</v>
      </c>
      <c r="B9" s="274"/>
      <c r="C9" s="274"/>
      <c r="D9" s="274"/>
      <c r="E9" s="274"/>
      <c r="F9" s="274"/>
    </row>
    <row r="10" ht="6" customHeight="1" hidden="1"/>
    <row r="11" ht="0.75" customHeight="1" hidden="1"/>
    <row r="12" spans="1:7" ht="14.25">
      <c r="A12" s="281" t="s">
        <v>8</v>
      </c>
      <c r="B12" s="270"/>
      <c r="C12" s="177" t="s">
        <v>0</v>
      </c>
      <c r="D12" s="177" t="s">
        <v>510</v>
      </c>
      <c r="E12" s="281" t="s">
        <v>511</v>
      </c>
      <c r="F12" s="269"/>
      <c r="G12" s="270"/>
    </row>
    <row r="13" spans="1:7" ht="14.25">
      <c r="A13" s="297" t="s">
        <v>753</v>
      </c>
      <c r="B13" s="270"/>
      <c r="C13" s="142" t="s">
        <v>754</v>
      </c>
      <c r="D13" s="179">
        <v>828</v>
      </c>
      <c r="E13" s="298">
        <v>0</v>
      </c>
      <c r="F13" s="269"/>
      <c r="G13" s="270"/>
    </row>
    <row r="14" spans="1:7" ht="14.25">
      <c r="A14" s="297" t="s">
        <v>512</v>
      </c>
      <c r="B14" s="270"/>
      <c r="C14" s="142" t="s">
        <v>596</v>
      </c>
      <c r="D14" s="179">
        <v>5176552.69</v>
      </c>
      <c r="E14" s="298">
        <v>0</v>
      </c>
      <c r="F14" s="269"/>
      <c r="G14" s="270"/>
    </row>
    <row r="15" spans="1:7" ht="14.25">
      <c r="A15" s="297" t="s">
        <v>513</v>
      </c>
      <c r="B15" s="270"/>
      <c r="C15" s="142" t="s">
        <v>596</v>
      </c>
      <c r="D15" s="179">
        <v>8183498.24</v>
      </c>
      <c r="E15" s="298">
        <v>0</v>
      </c>
      <c r="F15" s="269"/>
      <c r="G15" s="270"/>
    </row>
    <row r="16" spans="1:7" ht="14.25">
      <c r="A16" s="297" t="s">
        <v>514</v>
      </c>
      <c r="B16" s="270"/>
      <c r="C16" s="142" t="s">
        <v>596</v>
      </c>
      <c r="D16" s="179">
        <v>1961972.89</v>
      </c>
      <c r="E16" s="298">
        <v>0</v>
      </c>
      <c r="F16" s="269"/>
      <c r="G16" s="270"/>
    </row>
    <row r="17" spans="1:7" ht="14.25">
      <c r="A17" s="297" t="s">
        <v>515</v>
      </c>
      <c r="B17" s="270"/>
      <c r="C17" s="142" t="s">
        <v>596</v>
      </c>
      <c r="D17" s="179">
        <v>386328.16</v>
      </c>
      <c r="E17" s="298">
        <v>0</v>
      </c>
      <c r="F17" s="269"/>
      <c r="G17" s="270"/>
    </row>
    <row r="18" spans="1:7" ht="14.25">
      <c r="A18" s="297" t="s">
        <v>516</v>
      </c>
      <c r="B18" s="270"/>
      <c r="C18" s="142" t="s">
        <v>597</v>
      </c>
      <c r="D18" s="179">
        <v>15005898.36</v>
      </c>
      <c r="E18" s="298">
        <v>0</v>
      </c>
      <c r="F18" s="269"/>
      <c r="G18" s="270"/>
    </row>
    <row r="19" spans="1:7" ht="14.25">
      <c r="A19" s="297" t="s">
        <v>311</v>
      </c>
      <c r="B19" s="270"/>
      <c r="C19" s="142" t="s">
        <v>755</v>
      </c>
      <c r="D19" s="179">
        <v>53250</v>
      </c>
      <c r="E19" s="298">
        <v>0</v>
      </c>
      <c r="F19" s="269"/>
      <c r="G19" s="270"/>
    </row>
    <row r="20" spans="1:7" ht="14.25">
      <c r="A20" s="297" t="s">
        <v>310</v>
      </c>
      <c r="B20" s="270"/>
      <c r="C20" s="142" t="s">
        <v>598</v>
      </c>
      <c r="D20" s="179">
        <v>566.93</v>
      </c>
      <c r="E20" s="298">
        <v>0</v>
      </c>
      <c r="F20" s="269"/>
      <c r="G20" s="270"/>
    </row>
    <row r="21" spans="1:7" ht="14.25">
      <c r="A21" s="297" t="s">
        <v>312</v>
      </c>
      <c r="B21" s="270"/>
      <c r="C21" s="142" t="s">
        <v>599</v>
      </c>
      <c r="D21" s="179">
        <v>766760</v>
      </c>
      <c r="E21" s="298">
        <v>0</v>
      </c>
      <c r="F21" s="269"/>
      <c r="G21" s="270"/>
    </row>
    <row r="22" spans="1:7" ht="14.25">
      <c r="A22" s="297" t="s">
        <v>228</v>
      </c>
      <c r="B22" s="270"/>
      <c r="C22" s="142" t="s">
        <v>600</v>
      </c>
      <c r="D22" s="179">
        <v>0</v>
      </c>
      <c r="E22" s="298">
        <v>41567</v>
      </c>
      <c r="F22" s="269"/>
      <c r="G22" s="270"/>
    </row>
    <row r="23" spans="1:7" ht="14.25">
      <c r="A23" s="297" t="s">
        <v>314</v>
      </c>
      <c r="B23" s="270"/>
      <c r="C23" s="142" t="s">
        <v>601</v>
      </c>
      <c r="D23" s="179">
        <v>0</v>
      </c>
      <c r="E23" s="298">
        <v>14460.7</v>
      </c>
      <c r="F23" s="269"/>
      <c r="G23" s="270"/>
    </row>
    <row r="24" spans="1:7" ht="14.25">
      <c r="A24" s="297" t="s">
        <v>315</v>
      </c>
      <c r="B24" s="270"/>
      <c r="C24" s="142" t="s">
        <v>602</v>
      </c>
      <c r="D24" s="179">
        <v>0</v>
      </c>
      <c r="E24" s="298">
        <v>8502.42</v>
      </c>
      <c r="F24" s="269"/>
      <c r="G24" s="270"/>
    </row>
    <row r="25" spans="1:7" ht="14.25">
      <c r="A25" s="297" t="s">
        <v>316</v>
      </c>
      <c r="B25" s="270"/>
      <c r="C25" s="142" t="s">
        <v>603</v>
      </c>
      <c r="D25" s="179">
        <v>0</v>
      </c>
      <c r="E25" s="298">
        <v>724687</v>
      </c>
      <c r="F25" s="269"/>
      <c r="G25" s="270"/>
    </row>
    <row r="26" spans="1:7" ht="14.25">
      <c r="A26" s="297" t="s">
        <v>320</v>
      </c>
      <c r="B26" s="270"/>
      <c r="C26" s="142" t="s">
        <v>604</v>
      </c>
      <c r="D26" s="179">
        <v>0</v>
      </c>
      <c r="E26" s="298">
        <v>1153688.16</v>
      </c>
      <c r="F26" s="269"/>
      <c r="G26" s="270"/>
    </row>
    <row r="27" spans="1:7" ht="14.25">
      <c r="A27" s="297" t="s">
        <v>517</v>
      </c>
      <c r="B27" s="270"/>
      <c r="C27" s="142" t="s">
        <v>605</v>
      </c>
      <c r="D27" s="179">
        <v>0</v>
      </c>
      <c r="E27" s="298">
        <v>6090.25</v>
      </c>
      <c r="F27" s="269"/>
      <c r="G27" s="270"/>
    </row>
    <row r="28" spans="1:7" ht="14.25">
      <c r="A28" s="297" t="s">
        <v>518</v>
      </c>
      <c r="B28" s="270"/>
      <c r="C28" s="142" t="s">
        <v>605</v>
      </c>
      <c r="D28" s="179">
        <v>0</v>
      </c>
      <c r="E28" s="298">
        <v>76833</v>
      </c>
      <c r="F28" s="269"/>
      <c r="G28" s="270"/>
    </row>
    <row r="29" spans="1:7" ht="14.25">
      <c r="A29" s="297" t="s">
        <v>756</v>
      </c>
      <c r="B29" s="270"/>
      <c r="C29" s="142" t="s">
        <v>605</v>
      </c>
      <c r="D29" s="179">
        <v>0</v>
      </c>
      <c r="E29" s="298">
        <v>32902</v>
      </c>
      <c r="F29" s="269"/>
      <c r="G29" s="270"/>
    </row>
    <row r="30" spans="1:7" ht="14.25">
      <c r="A30" s="297" t="s">
        <v>323</v>
      </c>
      <c r="B30" s="270"/>
      <c r="C30" s="142" t="s">
        <v>606</v>
      </c>
      <c r="D30" s="179">
        <v>0</v>
      </c>
      <c r="E30" s="298">
        <v>9309307.95</v>
      </c>
      <c r="F30" s="269"/>
      <c r="G30" s="270"/>
    </row>
    <row r="31" spans="1:7" ht="14.25">
      <c r="A31" s="297" t="s">
        <v>325</v>
      </c>
      <c r="B31" s="270"/>
      <c r="C31" s="142" t="s">
        <v>607</v>
      </c>
      <c r="D31" s="179">
        <v>0</v>
      </c>
      <c r="E31" s="298">
        <v>15005903.25</v>
      </c>
      <c r="F31" s="269"/>
      <c r="G31" s="270"/>
    </row>
    <row r="32" spans="1:7" ht="14.25">
      <c r="A32" s="297" t="s">
        <v>519</v>
      </c>
      <c r="B32" s="270"/>
      <c r="C32" s="142" t="s">
        <v>608</v>
      </c>
      <c r="D32" s="179">
        <v>0</v>
      </c>
      <c r="E32" s="298">
        <v>347676.25</v>
      </c>
      <c r="F32" s="269"/>
      <c r="G32" s="270"/>
    </row>
    <row r="33" spans="1:7" ht="14.25">
      <c r="A33" s="297" t="s">
        <v>520</v>
      </c>
      <c r="B33" s="270"/>
      <c r="C33" s="142" t="s">
        <v>609</v>
      </c>
      <c r="D33" s="179">
        <v>0</v>
      </c>
      <c r="E33" s="298">
        <v>123913.81</v>
      </c>
      <c r="F33" s="269"/>
      <c r="G33" s="270"/>
    </row>
    <row r="34" spans="1:7" ht="14.25">
      <c r="A34" s="297" t="s">
        <v>521</v>
      </c>
      <c r="B34" s="270"/>
      <c r="C34" s="142" t="s">
        <v>610</v>
      </c>
      <c r="D34" s="179">
        <v>0</v>
      </c>
      <c r="E34" s="298">
        <v>8976</v>
      </c>
      <c r="F34" s="269"/>
      <c r="G34" s="270"/>
    </row>
    <row r="35" spans="1:7" ht="14.25">
      <c r="A35" s="297" t="s">
        <v>522</v>
      </c>
      <c r="B35" s="270"/>
      <c r="C35" s="142" t="s">
        <v>611</v>
      </c>
      <c r="D35" s="179">
        <v>0</v>
      </c>
      <c r="E35" s="298">
        <v>1067</v>
      </c>
      <c r="F35" s="269"/>
      <c r="G35" s="270"/>
    </row>
    <row r="36" spans="1:7" ht="14.25">
      <c r="A36" s="297" t="s">
        <v>523</v>
      </c>
      <c r="B36" s="270"/>
      <c r="C36" s="142" t="s">
        <v>612</v>
      </c>
      <c r="D36" s="179">
        <v>0</v>
      </c>
      <c r="E36" s="298">
        <v>20</v>
      </c>
      <c r="F36" s="269"/>
      <c r="G36" s="270"/>
    </row>
    <row r="37" spans="1:7" ht="14.25">
      <c r="A37" s="297" t="s">
        <v>524</v>
      </c>
      <c r="B37" s="270"/>
      <c r="C37" s="142" t="s">
        <v>613</v>
      </c>
      <c r="D37" s="179">
        <v>0</v>
      </c>
      <c r="E37" s="298">
        <v>1183</v>
      </c>
      <c r="F37" s="269"/>
      <c r="G37" s="270"/>
    </row>
    <row r="38" spans="1:7" ht="19.5" customHeight="1">
      <c r="A38" s="297" t="s">
        <v>525</v>
      </c>
      <c r="B38" s="270"/>
      <c r="C38" s="142" t="s">
        <v>614</v>
      </c>
      <c r="D38" s="179">
        <v>0</v>
      </c>
      <c r="E38" s="298">
        <v>160</v>
      </c>
      <c r="F38" s="269"/>
      <c r="G38" s="270"/>
    </row>
    <row r="39" spans="1:7" ht="14.25">
      <c r="A39" s="297" t="s">
        <v>526</v>
      </c>
      <c r="B39" s="270"/>
      <c r="C39" s="142" t="s">
        <v>615</v>
      </c>
      <c r="D39" s="179">
        <v>0</v>
      </c>
      <c r="E39" s="298">
        <v>190</v>
      </c>
      <c r="F39" s="269"/>
      <c r="G39" s="270"/>
    </row>
    <row r="40" spans="1:7" ht="14.25">
      <c r="A40" s="297" t="s">
        <v>527</v>
      </c>
      <c r="B40" s="270"/>
      <c r="C40" s="142" t="s">
        <v>616</v>
      </c>
      <c r="D40" s="179">
        <v>0</v>
      </c>
      <c r="E40" s="298">
        <v>25241</v>
      </c>
      <c r="F40" s="269"/>
      <c r="G40" s="270"/>
    </row>
    <row r="41" spans="1:7" ht="14.25">
      <c r="A41" s="297" t="s">
        <v>528</v>
      </c>
      <c r="B41" s="270"/>
      <c r="C41" s="142" t="s">
        <v>617</v>
      </c>
      <c r="D41" s="179">
        <v>0</v>
      </c>
      <c r="E41" s="298">
        <v>12000</v>
      </c>
      <c r="F41" s="269"/>
      <c r="G41" s="270"/>
    </row>
    <row r="42" spans="1:7" ht="14.25">
      <c r="A42" s="297" t="s">
        <v>529</v>
      </c>
      <c r="B42" s="270"/>
      <c r="C42" s="142" t="s">
        <v>618</v>
      </c>
      <c r="D42" s="179">
        <v>0</v>
      </c>
      <c r="E42" s="298">
        <v>54620</v>
      </c>
      <c r="F42" s="269"/>
      <c r="G42" s="270"/>
    </row>
    <row r="43" spans="1:7" ht="14.25">
      <c r="A43" s="297" t="s">
        <v>530</v>
      </c>
      <c r="B43" s="270"/>
      <c r="C43" s="142" t="s">
        <v>619</v>
      </c>
      <c r="D43" s="179">
        <v>0</v>
      </c>
      <c r="E43" s="298">
        <v>23790</v>
      </c>
      <c r="F43" s="269"/>
      <c r="G43" s="270"/>
    </row>
    <row r="44" spans="1:7" ht="14.25">
      <c r="A44" s="297" t="s">
        <v>531</v>
      </c>
      <c r="B44" s="270"/>
      <c r="C44" s="142" t="s">
        <v>620</v>
      </c>
      <c r="D44" s="179">
        <v>0</v>
      </c>
      <c r="E44" s="298">
        <v>500</v>
      </c>
      <c r="F44" s="269"/>
      <c r="G44" s="270"/>
    </row>
    <row r="45" spans="1:7" ht="14.25">
      <c r="A45" s="297" t="s">
        <v>178</v>
      </c>
      <c r="B45" s="270"/>
      <c r="C45" s="142" t="s">
        <v>621</v>
      </c>
      <c r="D45" s="179">
        <v>0</v>
      </c>
      <c r="E45" s="298">
        <v>196745.28</v>
      </c>
      <c r="F45" s="269"/>
      <c r="G45" s="270"/>
    </row>
    <row r="46" spans="1:7" ht="14.25">
      <c r="A46" s="297" t="s">
        <v>532</v>
      </c>
      <c r="B46" s="270"/>
      <c r="C46" s="142" t="s">
        <v>622</v>
      </c>
      <c r="D46" s="179">
        <v>0</v>
      </c>
      <c r="E46" s="298">
        <v>220</v>
      </c>
      <c r="F46" s="269"/>
      <c r="G46" s="270"/>
    </row>
    <row r="47" spans="1:7" ht="14.25">
      <c r="A47" s="297" t="s">
        <v>680</v>
      </c>
      <c r="B47" s="270"/>
      <c r="C47" s="142" t="s">
        <v>681</v>
      </c>
      <c r="D47" s="179">
        <v>0</v>
      </c>
      <c r="E47" s="298">
        <v>300</v>
      </c>
      <c r="F47" s="269"/>
      <c r="G47" s="270"/>
    </row>
    <row r="48" spans="1:7" ht="14.25">
      <c r="A48" s="297" t="s">
        <v>533</v>
      </c>
      <c r="B48" s="270"/>
      <c r="C48" s="142" t="s">
        <v>623</v>
      </c>
      <c r="D48" s="179">
        <v>0</v>
      </c>
      <c r="E48" s="298">
        <v>225</v>
      </c>
      <c r="F48" s="269"/>
      <c r="G48" s="270"/>
    </row>
    <row r="49" spans="1:7" ht="14.25">
      <c r="A49" s="297" t="s">
        <v>534</v>
      </c>
      <c r="B49" s="270"/>
      <c r="C49" s="142" t="s">
        <v>624</v>
      </c>
      <c r="D49" s="179">
        <v>0</v>
      </c>
      <c r="E49" s="298">
        <v>581246.43</v>
      </c>
      <c r="F49" s="269"/>
      <c r="G49" s="270"/>
    </row>
    <row r="50" spans="1:7" ht="14.25">
      <c r="A50" s="297" t="s">
        <v>535</v>
      </c>
      <c r="B50" s="270"/>
      <c r="C50" s="142" t="s">
        <v>625</v>
      </c>
      <c r="D50" s="179">
        <v>0</v>
      </c>
      <c r="E50" s="298">
        <v>6776318.64</v>
      </c>
      <c r="F50" s="269"/>
      <c r="G50" s="270"/>
    </row>
    <row r="51" spans="1:7" ht="14.25">
      <c r="A51" s="297" t="s">
        <v>536</v>
      </c>
      <c r="B51" s="270"/>
      <c r="C51" s="142" t="s">
        <v>626</v>
      </c>
      <c r="D51" s="179">
        <v>0</v>
      </c>
      <c r="E51" s="298">
        <v>2568190.77</v>
      </c>
      <c r="F51" s="269"/>
      <c r="G51" s="270"/>
    </row>
    <row r="52" spans="1:7" ht="14.25">
      <c r="A52" s="297" t="s">
        <v>537</v>
      </c>
      <c r="B52" s="270"/>
      <c r="C52" s="142" t="s">
        <v>627</v>
      </c>
      <c r="D52" s="179">
        <v>0</v>
      </c>
      <c r="E52" s="298">
        <v>124132.74</v>
      </c>
      <c r="F52" s="269"/>
      <c r="G52" s="270"/>
    </row>
    <row r="53" spans="1:7" ht="14.25">
      <c r="A53" s="297" t="s">
        <v>538</v>
      </c>
      <c r="B53" s="270"/>
      <c r="C53" s="142" t="s">
        <v>628</v>
      </c>
      <c r="D53" s="179">
        <v>0</v>
      </c>
      <c r="E53" s="298">
        <v>1234092.96</v>
      </c>
      <c r="F53" s="269"/>
      <c r="G53" s="270"/>
    </row>
    <row r="54" spans="1:7" ht="14.25">
      <c r="A54" s="297" t="s">
        <v>539</v>
      </c>
      <c r="B54" s="270"/>
      <c r="C54" s="142" t="s">
        <v>629</v>
      </c>
      <c r="D54" s="179">
        <v>0</v>
      </c>
      <c r="E54" s="298">
        <v>3007582.55</v>
      </c>
      <c r="F54" s="269"/>
      <c r="G54" s="270"/>
    </row>
    <row r="55" spans="1:7" ht="14.25">
      <c r="A55" s="297" t="s">
        <v>540</v>
      </c>
      <c r="B55" s="270"/>
      <c r="C55" s="142" t="s">
        <v>630</v>
      </c>
      <c r="D55" s="179">
        <v>0</v>
      </c>
      <c r="E55" s="298">
        <v>64132.59</v>
      </c>
      <c r="F55" s="269"/>
      <c r="G55" s="270"/>
    </row>
    <row r="56" spans="1:7" ht="14.25">
      <c r="A56" s="297" t="s">
        <v>541</v>
      </c>
      <c r="B56" s="270"/>
      <c r="C56" s="142" t="s">
        <v>631</v>
      </c>
      <c r="D56" s="179">
        <v>0</v>
      </c>
      <c r="E56" s="298">
        <v>42493.09</v>
      </c>
      <c r="F56" s="269"/>
      <c r="G56" s="270"/>
    </row>
    <row r="57" spans="1:7" ht="15" customHeight="1">
      <c r="A57" s="297" t="s">
        <v>542</v>
      </c>
      <c r="B57" s="270"/>
      <c r="C57" s="142" t="s">
        <v>632</v>
      </c>
      <c r="D57" s="179">
        <v>0</v>
      </c>
      <c r="E57" s="298">
        <v>449021</v>
      </c>
      <c r="F57" s="269"/>
      <c r="G57" s="270"/>
    </row>
    <row r="58" spans="1:7" ht="19.5" customHeight="1">
      <c r="A58" s="297" t="s">
        <v>543</v>
      </c>
      <c r="B58" s="270"/>
      <c r="C58" s="142" t="s">
        <v>633</v>
      </c>
      <c r="D58" s="179">
        <v>0</v>
      </c>
      <c r="E58" s="298">
        <v>16979956</v>
      </c>
      <c r="F58" s="269"/>
      <c r="G58" s="270"/>
    </row>
    <row r="59" spans="1:7" ht="19.5" customHeight="1">
      <c r="A59" s="281" t="s">
        <v>8</v>
      </c>
      <c r="B59" s="270"/>
      <c r="C59" s="177" t="s">
        <v>0</v>
      </c>
      <c r="D59" s="177" t="s">
        <v>510</v>
      </c>
      <c r="E59" s="281" t="s">
        <v>511</v>
      </c>
      <c r="F59" s="269"/>
      <c r="G59" s="270"/>
    </row>
    <row r="60" spans="1:7" ht="14.25">
      <c r="A60" s="297" t="s">
        <v>327</v>
      </c>
      <c r="B60" s="270"/>
      <c r="C60" s="142" t="s">
        <v>634</v>
      </c>
      <c r="D60" s="179">
        <v>9248735</v>
      </c>
      <c r="E60" s="298">
        <v>0</v>
      </c>
      <c r="F60" s="269"/>
      <c r="G60" s="270"/>
    </row>
    <row r="61" spans="1:7" ht="14.25">
      <c r="A61" s="297" t="s">
        <v>329</v>
      </c>
      <c r="B61" s="270"/>
      <c r="C61" s="142" t="s">
        <v>635</v>
      </c>
      <c r="D61" s="179">
        <v>2535870</v>
      </c>
      <c r="E61" s="298">
        <v>0</v>
      </c>
      <c r="F61" s="269"/>
      <c r="G61" s="270"/>
    </row>
    <row r="62" spans="1:7" ht="14.25">
      <c r="A62" s="297" t="s">
        <v>331</v>
      </c>
      <c r="B62" s="270"/>
      <c r="C62" s="142" t="s">
        <v>636</v>
      </c>
      <c r="D62" s="179">
        <v>6539528</v>
      </c>
      <c r="E62" s="298">
        <v>0</v>
      </c>
      <c r="F62" s="269"/>
      <c r="G62" s="270"/>
    </row>
    <row r="63" spans="1:7" ht="14.25">
      <c r="A63" s="297" t="s">
        <v>333</v>
      </c>
      <c r="B63" s="270"/>
      <c r="C63" s="142" t="s">
        <v>637</v>
      </c>
      <c r="D63" s="179">
        <v>336951</v>
      </c>
      <c r="E63" s="298">
        <v>0</v>
      </c>
      <c r="F63" s="269"/>
      <c r="G63" s="270"/>
    </row>
    <row r="64" spans="1:7" ht="14.25">
      <c r="A64" s="297" t="s">
        <v>335</v>
      </c>
      <c r="B64" s="270"/>
      <c r="C64" s="142" t="s">
        <v>638</v>
      </c>
      <c r="D64" s="179">
        <v>1988927.05</v>
      </c>
      <c r="E64" s="298">
        <v>0</v>
      </c>
      <c r="F64" s="269"/>
      <c r="G64" s="270"/>
    </row>
    <row r="65" spans="1:7" ht="14.25">
      <c r="A65" s="297" t="s">
        <v>337</v>
      </c>
      <c r="B65" s="270"/>
      <c r="C65" s="142" t="s">
        <v>639</v>
      </c>
      <c r="D65" s="179">
        <v>1319026.17</v>
      </c>
      <c r="E65" s="298">
        <v>0</v>
      </c>
      <c r="F65" s="269"/>
      <c r="G65" s="270"/>
    </row>
    <row r="66" spans="1:7" ht="14.25">
      <c r="A66" s="297" t="s">
        <v>339</v>
      </c>
      <c r="B66" s="270"/>
      <c r="C66" s="142" t="s">
        <v>640</v>
      </c>
      <c r="D66" s="179">
        <v>249703.35</v>
      </c>
      <c r="E66" s="298">
        <v>0</v>
      </c>
      <c r="F66" s="269"/>
      <c r="G66" s="270"/>
    </row>
    <row r="67" spans="1:7" ht="14.25">
      <c r="A67" s="297" t="s">
        <v>341</v>
      </c>
      <c r="B67" s="270"/>
      <c r="C67" s="142" t="s">
        <v>641</v>
      </c>
      <c r="D67" s="179">
        <v>621900</v>
      </c>
      <c r="E67" s="298">
        <v>0</v>
      </c>
      <c r="F67" s="269"/>
      <c r="G67" s="270"/>
    </row>
    <row r="68" spans="1:7" ht="14.25">
      <c r="A68" s="297" t="s">
        <v>343</v>
      </c>
      <c r="B68" s="270"/>
      <c r="C68" s="142" t="s">
        <v>642</v>
      </c>
      <c r="D68" s="179">
        <v>2808600</v>
      </c>
      <c r="E68" s="298">
        <v>0</v>
      </c>
      <c r="F68" s="269"/>
      <c r="G68" s="270"/>
    </row>
    <row r="69" spans="1:7" ht="14.25">
      <c r="A69" s="297" t="s">
        <v>345</v>
      </c>
      <c r="B69" s="270"/>
      <c r="C69" s="142" t="s">
        <v>643</v>
      </c>
      <c r="D69" s="179">
        <v>1813040</v>
      </c>
      <c r="E69" s="298">
        <v>0</v>
      </c>
      <c r="F69" s="269"/>
      <c r="G69" s="270"/>
    </row>
    <row r="70" spans="1:7" ht="14.25">
      <c r="A70" s="299" t="s">
        <v>6</v>
      </c>
      <c r="B70" s="283"/>
      <c r="C70" s="284"/>
      <c r="D70" s="178">
        <v>58997935.84</v>
      </c>
      <c r="E70" s="300">
        <v>58997935.84</v>
      </c>
      <c r="F70" s="269"/>
      <c r="G70" s="270"/>
    </row>
    <row r="71" ht="409.5" customHeight="1" hidden="1"/>
  </sheetData>
  <sheetProtection/>
  <mergeCells count="122">
    <mergeCell ref="E57:G57"/>
    <mergeCell ref="A62:B62"/>
    <mergeCell ref="E67:G67"/>
    <mergeCell ref="A53:B53"/>
    <mergeCell ref="E53:G53"/>
    <mergeCell ref="E61:G61"/>
    <mergeCell ref="E65:G65"/>
    <mergeCell ref="A64:B64"/>
    <mergeCell ref="A55:B55"/>
    <mergeCell ref="E55:G55"/>
    <mergeCell ref="A57:B57"/>
    <mergeCell ref="E49:G49"/>
    <mergeCell ref="A51:B51"/>
    <mergeCell ref="E51:G51"/>
    <mergeCell ref="A50:B50"/>
    <mergeCell ref="A65:B65"/>
    <mergeCell ref="A54:B54"/>
    <mergeCell ref="E54:G54"/>
    <mergeCell ref="A60:B60"/>
    <mergeCell ref="E60:G60"/>
    <mergeCell ref="A66:B66"/>
    <mergeCell ref="E66:G66"/>
    <mergeCell ref="E64:G64"/>
    <mergeCell ref="A58:B58"/>
    <mergeCell ref="E58:G58"/>
    <mergeCell ref="A52:B52"/>
    <mergeCell ref="E52:G52"/>
    <mergeCell ref="E62:G62"/>
    <mergeCell ref="A63:B63"/>
    <mergeCell ref="E63:G63"/>
    <mergeCell ref="A61:B61"/>
    <mergeCell ref="A45:B45"/>
    <mergeCell ref="E45:G45"/>
    <mergeCell ref="A46:B46"/>
    <mergeCell ref="E46:G46"/>
    <mergeCell ref="E50:G50"/>
    <mergeCell ref="A47:B47"/>
    <mergeCell ref="E47:G47"/>
    <mergeCell ref="A48:B48"/>
    <mergeCell ref="E48:G48"/>
    <mergeCell ref="A49:B49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E14:G14"/>
    <mergeCell ref="A15:B15"/>
    <mergeCell ref="E15:G15"/>
    <mergeCell ref="A16:B16"/>
    <mergeCell ref="E16:G16"/>
    <mergeCell ref="A17:B17"/>
    <mergeCell ref="E17:G17"/>
    <mergeCell ref="A56:B56"/>
    <mergeCell ref="E56:G56"/>
    <mergeCell ref="A3:F3"/>
    <mergeCell ref="A5:F5"/>
    <mergeCell ref="A7:F7"/>
    <mergeCell ref="A12:B12"/>
    <mergeCell ref="E12:G12"/>
    <mergeCell ref="A13:B13"/>
    <mergeCell ref="E13:G13"/>
    <mergeCell ref="A14:B14"/>
    <mergeCell ref="A9:F9"/>
    <mergeCell ref="A68:B68"/>
    <mergeCell ref="A69:B69"/>
    <mergeCell ref="E69:G69"/>
    <mergeCell ref="A70:C70"/>
    <mergeCell ref="E70:G70"/>
    <mergeCell ref="A59:B59"/>
    <mergeCell ref="E59:G59"/>
    <mergeCell ref="A67:B67"/>
    <mergeCell ref="E68:G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0.71875" style="134" customWidth="1"/>
    <col min="2" max="2" width="10.28125" style="134" customWidth="1"/>
    <col min="3" max="3" width="5.140625" style="134" customWidth="1"/>
    <col min="4" max="4" width="1.8515625" style="134" customWidth="1"/>
    <col min="5" max="5" width="0.42578125" style="134" customWidth="1"/>
    <col min="6" max="6" width="21.7109375" style="134" customWidth="1"/>
    <col min="7" max="7" width="2.140625" style="134" customWidth="1"/>
    <col min="8" max="8" width="0.85546875" style="134" customWidth="1"/>
    <col min="9" max="9" width="6.28125" style="134" customWidth="1"/>
    <col min="10" max="10" width="7.140625" style="134" customWidth="1"/>
    <col min="11" max="11" width="4.57421875" style="134" customWidth="1"/>
    <col min="12" max="12" width="1.8515625" style="134" hidden="1" customWidth="1"/>
    <col min="13" max="13" width="14.140625" style="134" customWidth="1"/>
    <col min="14" max="14" width="2.8515625" style="134" customWidth="1"/>
    <col min="15" max="15" width="11.421875" style="134" customWidth="1"/>
    <col min="16" max="16" width="14.140625" style="134" customWidth="1"/>
    <col min="17" max="17" width="2.00390625" style="134" customWidth="1"/>
    <col min="18" max="18" width="11.28125" style="134" customWidth="1"/>
    <col min="19" max="19" width="0.2890625" style="134" hidden="1" customWidth="1"/>
    <col min="20" max="20" width="2.57421875" style="134" customWidth="1"/>
    <col min="21" max="21" width="14.140625" style="134" customWidth="1"/>
    <col min="22" max="22" width="15.8515625" style="134" customWidth="1"/>
    <col min="23" max="23" width="15.57421875" style="134" customWidth="1"/>
    <col min="24" max="24" width="17.57421875" style="134" customWidth="1"/>
    <col min="25" max="25" width="16.7109375" style="134" customWidth="1"/>
    <col min="26" max="26" width="16.28125" style="134" customWidth="1"/>
    <col min="27" max="27" width="17.00390625" style="134" customWidth="1"/>
    <col min="28" max="28" width="16.57421875" style="134" customWidth="1"/>
    <col min="29" max="29" width="18.00390625" style="134" customWidth="1"/>
    <col min="30" max="30" width="0" style="134" hidden="1" customWidth="1"/>
    <col min="31" max="16384" width="9.140625" style="134" customWidth="1"/>
  </cols>
  <sheetData>
    <row r="1" spans="1:19" ht="21" customHeight="1">
      <c r="A1" s="313" t="s">
        <v>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21" customHeight="1">
      <c r="A2" s="313" t="s">
        <v>355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</row>
    <row r="3" spans="1:19" ht="18" customHeight="1">
      <c r="A3" s="323" t="s">
        <v>757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ht="3" customHeight="1" hidden="1"/>
    <row r="5" spans="1:29" ht="24" customHeight="1">
      <c r="A5" s="135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36"/>
      <c r="M5" s="309" t="s">
        <v>356</v>
      </c>
      <c r="N5" s="278"/>
      <c r="O5" s="279"/>
      <c r="P5" s="309" t="s">
        <v>357</v>
      </c>
      <c r="Q5" s="309" t="s">
        <v>358</v>
      </c>
      <c r="R5" s="278"/>
      <c r="S5" s="278"/>
      <c r="T5" s="278"/>
      <c r="U5" s="279"/>
      <c r="V5" s="309" t="s">
        <v>359</v>
      </c>
      <c r="W5" s="279"/>
      <c r="X5" s="309" t="s">
        <v>360</v>
      </c>
      <c r="Y5" s="309" t="s">
        <v>361</v>
      </c>
      <c r="Z5" s="279"/>
      <c r="AA5" s="309" t="s">
        <v>430</v>
      </c>
      <c r="AB5" s="309" t="s">
        <v>362</v>
      </c>
      <c r="AC5" s="281" t="s">
        <v>6</v>
      </c>
    </row>
    <row r="6" spans="1:29" ht="11.25" customHeight="1">
      <c r="A6" s="189"/>
      <c r="B6" s="187"/>
      <c r="C6" s="187"/>
      <c r="D6" s="187"/>
      <c r="E6" s="187"/>
      <c r="F6" s="187"/>
      <c r="G6" s="187"/>
      <c r="H6" s="187"/>
      <c r="I6" s="187"/>
      <c r="J6" s="187"/>
      <c r="K6" s="327" t="s">
        <v>370</v>
      </c>
      <c r="L6" s="143"/>
      <c r="M6" s="311"/>
      <c r="N6" s="324"/>
      <c r="O6" s="312"/>
      <c r="P6" s="310"/>
      <c r="Q6" s="311"/>
      <c r="R6" s="324"/>
      <c r="S6" s="324"/>
      <c r="T6" s="324"/>
      <c r="U6" s="312"/>
      <c r="V6" s="311"/>
      <c r="W6" s="312"/>
      <c r="X6" s="310"/>
      <c r="Y6" s="311"/>
      <c r="Z6" s="312"/>
      <c r="AA6" s="310"/>
      <c r="AB6" s="310"/>
      <c r="AC6" s="325"/>
    </row>
    <row r="7" spans="1:29" ht="18.75" customHeight="1">
      <c r="A7" s="189"/>
      <c r="B7" s="187"/>
      <c r="C7" s="187"/>
      <c r="D7" s="187"/>
      <c r="E7" s="187"/>
      <c r="F7" s="187"/>
      <c r="G7" s="187"/>
      <c r="H7" s="187"/>
      <c r="I7" s="187"/>
      <c r="J7" s="187"/>
      <c r="K7" s="328"/>
      <c r="L7" s="143"/>
      <c r="M7" s="329" t="s">
        <v>363</v>
      </c>
      <c r="N7" s="314"/>
      <c r="O7" s="308"/>
      <c r="P7" s="188" t="s">
        <v>364</v>
      </c>
      <c r="Q7" s="329" t="s">
        <v>365</v>
      </c>
      <c r="R7" s="314"/>
      <c r="S7" s="314"/>
      <c r="T7" s="314"/>
      <c r="U7" s="308"/>
      <c r="V7" s="329" t="s">
        <v>366</v>
      </c>
      <c r="W7" s="308"/>
      <c r="X7" s="188" t="s">
        <v>367</v>
      </c>
      <c r="Y7" s="329" t="s">
        <v>368</v>
      </c>
      <c r="Z7" s="308"/>
      <c r="AA7" s="188" t="s">
        <v>431</v>
      </c>
      <c r="AB7" s="188" t="s">
        <v>369</v>
      </c>
      <c r="AC7" s="325"/>
    </row>
    <row r="8" spans="1:29" ht="17.25" customHeight="1">
      <c r="A8" s="189"/>
      <c r="B8" s="187"/>
      <c r="C8" s="187"/>
      <c r="D8" s="187"/>
      <c r="E8" s="187"/>
      <c r="F8" s="187"/>
      <c r="G8" s="187"/>
      <c r="H8" s="187"/>
      <c r="I8" s="187"/>
      <c r="J8" s="187"/>
      <c r="K8" s="328"/>
      <c r="L8" s="143"/>
      <c r="M8" s="330" t="s">
        <v>371</v>
      </c>
      <c r="N8" s="330" t="s">
        <v>372</v>
      </c>
      <c r="O8" s="279"/>
      <c r="P8" s="330" t="s">
        <v>373</v>
      </c>
      <c r="Q8" s="330" t="s">
        <v>374</v>
      </c>
      <c r="R8" s="278"/>
      <c r="S8" s="278"/>
      <c r="T8" s="279"/>
      <c r="U8" s="330" t="s">
        <v>375</v>
      </c>
      <c r="V8" s="330" t="s">
        <v>376</v>
      </c>
      <c r="W8" s="330" t="s">
        <v>438</v>
      </c>
      <c r="X8" s="330" t="s">
        <v>377</v>
      </c>
      <c r="Y8" s="330" t="s">
        <v>439</v>
      </c>
      <c r="Z8" s="330" t="s">
        <v>378</v>
      </c>
      <c r="AA8" s="330" t="s">
        <v>432</v>
      </c>
      <c r="AB8" s="330" t="s">
        <v>327</v>
      </c>
      <c r="AC8" s="325"/>
    </row>
    <row r="9" spans="1:29" ht="14.25">
      <c r="A9" s="189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43"/>
      <c r="M9" s="325"/>
      <c r="N9" s="331"/>
      <c r="O9" s="322"/>
      <c r="P9" s="325"/>
      <c r="Q9" s="331"/>
      <c r="R9" s="274"/>
      <c r="S9" s="274"/>
      <c r="T9" s="322"/>
      <c r="U9" s="325"/>
      <c r="V9" s="325"/>
      <c r="W9" s="325"/>
      <c r="X9" s="325"/>
      <c r="Y9" s="325"/>
      <c r="Z9" s="325"/>
      <c r="AA9" s="325"/>
      <c r="AB9" s="325"/>
      <c r="AC9" s="325"/>
    </row>
    <row r="10" spans="1:29" ht="14.25">
      <c r="A10" s="332" t="s">
        <v>379</v>
      </c>
      <c r="B10" s="328"/>
      <c r="C10" s="328"/>
      <c r="D10" s="187"/>
      <c r="E10" s="187"/>
      <c r="F10" s="187"/>
      <c r="G10" s="187"/>
      <c r="H10" s="187"/>
      <c r="I10" s="187"/>
      <c r="J10" s="187"/>
      <c r="K10" s="187"/>
      <c r="L10" s="143"/>
      <c r="M10" s="325"/>
      <c r="N10" s="331"/>
      <c r="O10" s="322"/>
      <c r="P10" s="325"/>
      <c r="Q10" s="331"/>
      <c r="R10" s="274"/>
      <c r="S10" s="274"/>
      <c r="T10" s="322"/>
      <c r="U10" s="325"/>
      <c r="V10" s="325"/>
      <c r="W10" s="325"/>
      <c r="X10" s="325"/>
      <c r="Y10" s="325"/>
      <c r="Z10" s="325"/>
      <c r="AA10" s="325"/>
      <c r="AB10" s="325"/>
      <c r="AC10" s="325"/>
    </row>
    <row r="11" spans="1:29" ht="14.25">
      <c r="A11" s="189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43"/>
      <c r="M11" s="310"/>
      <c r="N11" s="311"/>
      <c r="O11" s="312"/>
      <c r="P11" s="310"/>
      <c r="Q11" s="311"/>
      <c r="R11" s="324"/>
      <c r="S11" s="324"/>
      <c r="T11" s="312"/>
      <c r="U11" s="310"/>
      <c r="V11" s="310"/>
      <c r="W11" s="310"/>
      <c r="X11" s="310"/>
      <c r="Y11" s="310"/>
      <c r="Z11" s="310"/>
      <c r="AA11" s="310"/>
      <c r="AB11" s="310"/>
      <c r="AC11" s="325"/>
    </row>
    <row r="12" spans="1:29" ht="14.25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37"/>
      <c r="M12" s="190" t="s">
        <v>380</v>
      </c>
      <c r="N12" s="307" t="s">
        <v>381</v>
      </c>
      <c r="O12" s="308"/>
      <c r="P12" s="190" t="s">
        <v>382</v>
      </c>
      <c r="Q12" s="307" t="s">
        <v>383</v>
      </c>
      <c r="R12" s="314"/>
      <c r="S12" s="314"/>
      <c r="T12" s="308"/>
      <c r="U12" s="190" t="s">
        <v>384</v>
      </c>
      <c r="V12" s="190" t="s">
        <v>385</v>
      </c>
      <c r="W12" s="190" t="s">
        <v>441</v>
      </c>
      <c r="X12" s="190" t="s">
        <v>386</v>
      </c>
      <c r="Y12" s="190" t="s">
        <v>442</v>
      </c>
      <c r="Z12" s="190" t="s">
        <v>387</v>
      </c>
      <c r="AA12" s="190" t="s">
        <v>433</v>
      </c>
      <c r="AB12" s="190" t="s">
        <v>388</v>
      </c>
      <c r="AC12" s="326"/>
    </row>
    <row r="13" spans="1:29" ht="14.25">
      <c r="A13" s="315" t="s">
        <v>298</v>
      </c>
      <c r="B13" s="318" t="s">
        <v>327</v>
      </c>
      <c r="C13" s="321" t="s">
        <v>544</v>
      </c>
      <c r="D13" s="279"/>
      <c r="E13" s="161" t="s">
        <v>298</v>
      </c>
      <c r="F13" s="191" t="s">
        <v>389</v>
      </c>
      <c r="G13" s="303" t="s">
        <v>545</v>
      </c>
      <c r="H13" s="269"/>
      <c r="I13" s="270"/>
      <c r="J13" s="302" t="s">
        <v>390</v>
      </c>
      <c r="K13" s="269"/>
      <c r="L13" s="270"/>
      <c r="M13" s="186">
        <v>0</v>
      </c>
      <c r="N13" s="305">
        <v>0</v>
      </c>
      <c r="O13" s="270"/>
      <c r="P13" s="186">
        <v>0</v>
      </c>
      <c r="Q13" s="305">
        <v>0</v>
      </c>
      <c r="R13" s="269"/>
      <c r="S13" s="269"/>
      <c r="T13" s="270"/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6802</v>
      </c>
      <c r="AC13" s="186">
        <v>6802</v>
      </c>
    </row>
    <row r="14" spans="1:29" ht="14.25">
      <c r="A14" s="316"/>
      <c r="B14" s="319"/>
      <c r="C14" s="274"/>
      <c r="D14" s="322"/>
      <c r="E14" s="161" t="s">
        <v>298</v>
      </c>
      <c r="F14" s="191" t="s">
        <v>391</v>
      </c>
      <c r="G14" s="303" t="s">
        <v>546</v>
      </c>
      <c r="H14" s="269"/>
      <c r="I14" s="270"/>
      <c r="J14" s="302" t="s">
        <v>390</v>
      </c>
      <c r="K14" s="269"/>
      <c r="L14" s="270"/>
      <c r="M14" s="186">
        <v>0</v>
      </c>
      <c r="N14" s="305">
        <v>0</v>
      </c>
      <c r="O14" s="270"/>
      <c r="P14" s="186">
        <v>0</v>
      </c>
      <c r="Q14" s="305">
        <v>0</v>
      </c>
      <c r="R14" s="269"/>
      <c r="S14" s="269"/>
      <c r="T14" s="270"/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618800</v>
      </c>
      <c r="AC14" s="186">
        <v>618800</v>
      </c>
    </row>
    <row r="15" spans="1:29" ht="14.25">
      <c r="A15" s="316"/>
      <c r="B15" s="319"/>
      <c r="C15" s="274"/>
      <c r="D15" s="322"/>
      <c r="E15" s="161" t="s">
        <v>298</v>
      </c>
      <c r="F15" s="191" t="s">
        <v>392</v>
      </c>
      <c r="G15" s="303" t="s">
        <v>547</v>
      </c>
      <c r="H15" s="269"/>
      <c r="I15" s="270"/>
      <c r="J15" s="302" t="s">
        <v>390</v>
      </c>
      <c r="K15" s="269"/>
      <c r="L15" s="270"/>
      <c r="M15" s="186">
        <v>0</v>
      </c>
      <c r="N15" s="305">
        <v>0</v>
      </c>
      <c r="O15" s="270"/>
      <c r="P15" s="186">
        <v>0</v>
      </c>
      <c r="Q15" s="305">
        <v>0</v>
      </c>
      <c r="R15" s="269"/>
      <c r="S15" s="269"/>
      <c r="T15" s="270"/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183200</v>
      </c>
      <c r="AC15" s="186">
        <v>183200</v>
      </c>
    </row>
    <row r="16" spans="1:29" ht="14.25">
      <c r="A16" s="316"/>
      <c r="B16" s="319"/>
      <c r="C16" s="274"/>
      <c r="D16" s="322"/>
      <c r="E16" s="161" t="s">
        <v>298</v>
      </c>
      <c r="F16" s="191" t="s">
        <v>393</v>
      </c>
      <c r="G16" s="303" t="s">
        <v>548</v>
      </c>
      <c r="H16" s="269"/>
      <c r="I16" s="270"/>
      <c r="J16" s="302" t="s">
        <v>390</v>
      </c>
      <c r="K16" s="269"/>
      <c r="L16" s="270"/>
      <c r="M16" s="186">
        <v>0</v>
      </c>
      <c r="N16" s="305">
        <v>0</v>
      </c>
      <c r="O16" s="270"/>
      <c r="P16" s="186">
        <v>0</v>
      </c>
      <c r="Q16" s="305">
        <v>0</v>
      </c>
      <c r="R16" s="269"/>
      <c r="S16" s="269"/>
      <c r="T16" s="270"/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1500</v>
      </c>
      <c r="AC16" s="186">
        <v>1500</v>
      </c>
    </row>
    <row r="17" spans="1:29" ht="14.25">
      <c r="A17" s="316"/>
      <c r="B17" s="319"/>
      <c r="C17" s="274"/>
      <c r="D17" s="322"/>
      <c r="E17" s="161" t="s">
        <v>298</v>
      </c>
      <c r="F17" s="191" t="s">
        <v>394</v>
      </c>
      <c r="G17" s="303" t="s">
        <v>549</v>
      </c>
      <c r="H17" s="269"/>
      <c r="I17" s="270"/>
      <c r="J17" s="302" t="s">
        <v>390</v>
      </c>
      <c r="K17" s="269"/>
      <c r="L17" s="270"/>
      <c r="M17" s="186">
        <v>0</v>
      </c>
      <c r="N17" s="305">
        <v>0</v>
      </c>
      <c r="O17" s="270"/>
      <c r="P17" s="186">
        <v>0</v>
      </c>
      <c r="Q17" s="305">
        <v>0</v>
      </c>
      <c r="R17" s="269"/>
      <c r="S17" s="269"/>
      <c r="T17" s="270"/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23500</v>
      </c>
      <c r="AC17" s="186">
        <v>23500</v>
      </c>
    </row>
    <row r="18" spans="1:29" ht="14.25">
      <c r="A18" s="316"/>
      <c r="B18" s="319"/>
      <c r="C18" s="274"/>
      <c r="D18" s="322"/>
      <c r="E18" s="161" t="s">
        <v>298</v>
      </c>
      <c r="F18" s="191" t="s">
        <v>395</v>
      </c>
      <c r="G18" s="303" t="s">
        <v>550</v>
      </c>
      <c r="H18" s="269"/>
      <c r="I18" s="270"/>
      <c r="J18" s="302" t="s">
        <v>390</v>
      </c>
      <c r="K18" s="269"/>
      <c r="L18" s="270"/>
      <c r="M18" s="186">
        <v>0</v>
      </c>
      <c r="N18" s="305">
        <v>0</v>
      </c>
      <c r="O18" s="270"/>
      <c r="P18" s="186">
        <v>0</v>
      </c>
      <c r="Q18" s="305">
        <v>0</v>
      </c>
      <c r="R18" s="269"/>
      <c r="S18" s="269"/>
      <c r="T18" s="270"/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</row>
    <row r="19" spans="1:29" ht="26.25" customHeight="1">
      <c r="A19" s="316"/>
      <c r="B19" s="319"/>
      <c r="C19" s="274"/>
      <c r="D19" s="322"/>
      <c r="E19" s="161" t="s">
        <v>298</v>
      </c>
      <c r="F19" s="191" t="s">
        <v>396</v>
      </c>
      <c r="G19" s="303" t="s">
        <v>551</v>
      </c>
      <c r="H19" s="269"/>
      <c r="I19" s="270"/>
      <c r="J19" s="302" t="s">
        <v>390</v>
      </c>
      <c r="K19" s="269"/>
      <c r="L19" s="270"/>
      <c r="M19" s="186">
        <v>0</v>
      </c>
      <c r="N19" s="305">
        <v>0</v>
      </c>
      <c r="O19" s="270"/>
      <c r="P19" s="186">
        <v>0</v>
      </c>
      <c r="Q19" s="305">
        <v>0</v>
      </c>
      <c r="R19" s="269"/>
      <c r="S19" s="269"/>
      <c r="T19" s="270"/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</row>
    <row r="20" spans="1:29" ht="14.25">
      <c r="A20" s="316"/>
      <c r="B20" s="320"/>
      <c r="C20" s="283"/>
      <c r="D20" s="284"/>
      <c r="E20" s="304" t="s">
        <v>434</v>
      </c>
      <c r="F20" s="269"/>
      <c r="G20" s="269"/>
      <c r="H20" s="269"/>
      <c r="I20" s="269"/>
      <c r="J20" s="269"/>
      <c r="K20" s="269"/>
      <c r="L20" s="270"/>
      <c r="M20" s="183">
        <v>0</v>
      </c>
      <c r="N20" s="306">
        <v>0</v>
      </c>
      <c r="O20" s="270"/>
      <c r="P20" s="183">
        <v>0</v>
      </c>
      <c r="Q20" s="306">
        <v>0</v>
      </c>
      <c r="R20" s="269"/>
      <c r="S20" s="269"/>
      <c r="T20" s="270"/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183">
        <v>0</v>
      </c>
      <c r="AA20" s="183">
        <v>0</v>
      </c>
      <c r="AB20" s="183">
        <v>833802</v>
      </c>
      <c r="AC20" s="183">
        <v>833802</v>
      </c>
    </row>
    <row r="21" spans="1:29" ht="14.25">
      <c r="A21" s="317"/>
      <c r="B21" s="304" t="s">
        <v>12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70"/>
      <c r="M21" s="183">
        <v>0</v>
      </c>
      <c r="N21" s="306">
        <v>0</v>
      </c>
      <c r="O21" s="270"/>
      <c r="P21" s="183">
        <v>0</v>
      </c>
      <c r="Q21" s="306">
        <v>0</v>
      </c>
      <c r="R21" s="269"/>
      <c r="S21" s="269"/>
      <c r="T21" s="270"/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9248735</v>
      </c>
      <c r="AC21" s="183">
        <v>9248735</v>
      </c>
    </row>
    <row r="22" spans="1:29" ht="14.25">
      <c r="A22" s="315" t="s">
        <v>298</v>
      </c>
      <c r="B22" s="318" t="s">
        <v>329</v>
      </c>
      <c r="C22" s="321" t="s">
        <v>552</v>
      </c>
      <c r="D22" s="279"/>
      <c r="E22" s="161" t="s">
        <v>298</v>
      </c>
      <c r="F22" s="191" t="s">
        <v>397</v>
      </c>
      <c r="G22" s="303" t="s">
        <v>553</v>
      </c>
      <c r="H22" s="269"/>
      <c r="I22" s="270"/>
      <c r="J22" s="302" t="s">
        <v>390</v>
      </c>
      <c r="K22" s="269"/>
      <c r="L22" s="270"/>
      <c r="M22" s="186">
        <v>42840</v>
      </c>
      <c r="N22" s="305">
        <v>0</v>
      </c>
      <c r="O22" s="270"/>
      <c r="P22" s="186">
        <v>0</v>
      </c>
      <c r="Q22" s="305">
        <v>0</v>
      </c>
      <c r="R22" s="269"/>
      <c r="S22" s="269"/>
      <c r="T22" s="270"/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42840</v>
      </c>
    </row>
    <row r="23" spans="1:29" ht="25.5">
      <c r="A23" s="316"/>
      <c r="B23" s="319"/>
      <c r="C23" s="274"/>
      <c r="D23" s="322"/>
      <c r="E23" s="161" t="s">
        <v>298</v>
      </c>
      <c r="F23" s="191" t="s">
        <v>398</v>
      </c>
      <c r="G23" s="303" t="s">
        <v>554</v>
      </c>
      <c r="H23" s="269"/>
      <c r="I23" s="270"/>
      <c r="J23" s="302" t="s">
        <v>390</v>
      </c>
      <c r="K23" s="269"/>
      <c r="L23" s="270"/>
      <c r="M23" s="186">
        <v>3510</v>
      </c>
      <c r="N23" s="305">
        <v>0</v>
      </c>
      <c r="O23" s="270"/>
      <c r="P23" s="186">
        <v>0</v>
      </c>
      <c r="Q23" s="305">
        <v>0</v>
      </c>
      <c r="R23" s="269"/>
      <c r="S23" s="269"/>
      <c r="T23" s="270"/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3510</v>
      </c>
    </row>
    <row r="24" spans="1:29" ht="25.5">
      <c r="A24" s="316"/>
      <c r="B24" s="319"/>
      <c r="C24" s="274"/>
      <c r="D24" s="322"/>
      <c r="E24" s="161" t="s">
        <v>298</v>
      </c>
      <c r="F24" s="191" t="s">
        <v>399</v>
      </c>
      <c r="G24" s="303" t="s">
        <v>555</v>
      </c>
      <c r="H24" s="269"/>
      <c r="I24" s="270"/>
      <c r="J24" s="302" t="s">
        <v>390</v>
      </c>
      <c r="K24" s="269"/>
      <c r="L24" s="270"/>
      <c r="M24" s="186">
        <v>3510</v>
      </c>
      <c r="N24" s="305">
        <v>0</v>
      </c>
      <c r="O24" s="270"/>
      <c r="P24" s="186">
        <v>0</v>
      </c>
      <c r="Q24" s="305">
        <v>0</v>
      </c>
      <c r="R24" s="269"/>
      <c r="S24" s="269"/>
      <c r="T24" s="270"/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3510</v>
      </c>
    </row>
    <row r="25" spans="1:29" ht="38.25">
      <c r="A25" s="316"/>
      <c r="B25" s="319"/>
      <c r="C25" s="274"/>
      <c r="D25" s="322"/>
      <c r="E25" s="161" t="s">
        <v>298</v>
      </c>
      <c r="F25" s="191" t="s">
        <v>400</v>
      </c>
      <c r="G25" s="303" t="s">
        <v>556</v>
      </c>
      <c r="H25" s="269"/>
      <c r="I25" s="270"/>
      <c r="J25" s="302" t="s">
        <v>390</v>
      </c>
      <c r="K25" s="269"/>
      <c r="L25" s="270"/>
      <c r="M25" s="186">
        <v>7200</v>
      </c>
      <c r="N25" s="305">
        <v>0</v>
      </c>
      <c r="O25" s="270"/>
      <c r="P25" s="186">
        <v>0</v>
      </c>
      <c r="Q25" s="305">
        <v>0</v>
      </c>
      <c r="R25" s="269"/>
      <c r="S25" s="269"/>
      <c r="T25" s="270"/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7200</v>
      </c>
    </row>
    <row r="26" spans="1:29" ht="25.5">
      <c r="A26" s="316"/>
      <c r="B26" s="319"/>
      <c r="C26" s="274"/>
      <c r="D26" s="322"/>
      <c r="E26" s="161" t="s">
        <v>298</v>
      </c>
      <c r="F26" s="191" t="s">
        <v>401</v>
      </c>
      <c r="G26" s="303" t="s">
        <v>557</v>
      </c>
      <c r="H26" s="269"/>
      <c r="I26" s="270"/>
      <c r="J26" s="302" t="s">
        <v>390</v>
      </c>
      <c r="K26" s="269"/>
      <c r="L26" s="270"/>
      <c r="M26" s="186">
        <v>164400</v>
      </c>
      <c r="N26" s="305">
        <v>0</v>
      </c>
      <c r="O26" s="270"/>
      <c r="P26" s="186">
        <v>0</v>
      </c>
      <c r="Q26" s="305">
        <v>0</v>
      </c>
      <c r="R26" s="269"/>
      <c r="S26" s="269"/>
      <c r="T26" s="270"/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164400</v>
      </c>
    </row>
    <row r="27" spans="1:29" ht="14.25">
      <c r="A27" s="316"/>
      <c r="B27" s="319"/>
      <c r="C27" s="274"/>
      <c r="D27" s="322"/>
      <c r="E27" s="161" t="s">
        <v>298</v>
      </c>
      <c r="F27" s="191" t="s">
        <v>402</v>
      </c>
      <c r="G27" s="303" t="s">
        <v>558</v>
      </c>
      <c r="H27" s="269"/>
      <c r="I27" s="270"/>
      <c r="J27" s="302" t="s">
        <v>390</v>
      </c>
      <c r="K27" s="269"/>
      <c r="L27" s="270"/>
      <c r="M27" s="186">
        <v>7200</v>
      </c>
      <c r="N27" s="305">
        <v>0</v>
      </c>
      <c r="O27" s="270"/>
      <c r="P27" s="186">
        <v>0</v>
      </c>
      <c r="Q27" s="305">
        <v>0</v>
      </c>
      <c r="R27" s="269"/>
      <c r="S27" s="269"/>
      <c r="T27" s="270"/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7200</v>
      </c>
    </row>
    <row r="28" spans="1:29" ht="14.25">
      <c r="A28" s="316"/>
      <c r="B28" s="320"/>
      <c r="C28" s="283"/>
      <c r="D28" s="284"/>
      <c r="E28" s="304" t="s">
        <v>434</v>
      </c>
      <c r="F28" s="269"/>
      <c r="G28" s="269"/>
      <c r="H28" s="269"/>
      <c r="I28" s="269"/>
      <c r="J28" s="269"/>
      <c r="K28" s="269"/>
      <c r="L28" s="270"/>
      <c r="M28" s="183">
        <v>228660</v>
      </c>
      <c r="N28" s="306">
        <v>0</v>
      </c>
      <c r="O28" s="270"/>
      <c r="P28" s="183">
        <v>0</v>
      </c>
      <c r="Q28" s="306">
        <v>0</v>
      </c>
      <c r="R28" s="269"/>
      <c r="S28" s="269"/>
      <c r="T28" s="270"/>
      <c r="U28" s="183">
        <v>0</v>
      </c>
      <c r="V28" s="183">
        <v>0</v>
      </c>
      <c r="W28" s="183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228660</v>
      </c>
    </row>
    <row r="29" spans="1:29" ht="14.25">
      <c r="A29" s="317"/>
      <c r="B29" s="304" t="s">
        <v>12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183">
        <v>2535870</v>
      </c>
      <c r="N29" s="306">
        <v>0</v>
      </c>
      <c r="O29" s="270"/>
      <c r="P29" s="183">
        <v>0</v>
      </c>
      <c r="Q29" s="306">
        <v>0</v>
      </c>
      <c r="R29" s="269"/>
      <c r="S29" s="269"/>
      <c r="T29" s="270"/>
      <c r="U29" s="183">
        <v>0</v>
      </c>
      <c r="V29" s="183">
        <v>0</v>
      </c>
      <c r="W29" s="183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183">
        <v>2535870</v>
      </c>
    </row>
    <row r="30" spans="1:29" ht="14.25">
      <c r="A30" s="315" t="s">
        <v>298</v>
      </c>
      <c r="B30" s="318" t="s">
        <v>331</v>
      </c>
      <c r="C30" s="321" t="s">
        <v>559</v>
      </c>
      <c r="D30" s="279"/>
      <c r="E30" s="161" t="s">
        <v>298</v>
      </c>
      <c r="F30" s="191" t="s">
        <v>403</v>
      </c>
      <c r="G30" s="303" t="s">
        <v>560</v>
      </c>
      <c r="H30" s="269"/>
      <c r="I30" s="270"/>
      <c r="J30" s="302" t="s">
        <v>390</v>
      </c>
      <c r="K30" s="269"/>
      <c r="L30" s="270"/>
      <c r="M30" s="186">
        <v>189810</v>
      </c>
      <c r="N30" s="305">
        <v>121870</v>
      </c>
      <c r="O30" s="270"/>
      <c r="P30" s="186">
        <v>0</v>
      </c>
      <c r="Q30" s="305">
        <v>60203</v>
      </c>
      <c r="R30" s="269"/>
      <c r="S30" s="269"/>
      <c r="T30" s="270"/>
      <c r="U30" s="186">
        <v>0</v>
      </c>
      <c r="V30" s="186">
        <v>0</v>
      </c>
      <c r="W30" s="186">
        <v>0</v>
      </c>
      <c r="X30" s="186">
        <v>63890</v>
      </c>
      <c r="Y30" s="186">
        <v>0</v>
      </c>
      <c r="Z30" s="186">
        <v>0</v>
      </c>
      <c r="AA30" s="186">
        <v>0</v>
      </c>
      <c r="AB30" s="186">
        <v>0</v>
      </c>
      <c r="AC30" s="186">
        <v>435773</v>
      </c>
    </row>
    <row r="31" spans="1:29" ht="14.25">
      <c r="A31" s="316"/>
      <c r="B31" s="319"/>
      <c r="C31" s="274"/>
      <c r="D31" s="322"/>
      <c r="E31" s="161" t="s">
        <v>298</v>
      </c>
      <c r="F31" s="191" t="s">
        <v>404</v>
      </c>
      <c r="G31" s="303" t="s">
        <v>561</v>
      </c>
      <c r="H31" s="269"/>
      <c r="I31" s="270"/>
      <c r="J31" s="302" t="s">
        <v>390</v>
      </c>
      <c r="K31" s="269"/>
      <c r="L31" s="270"/>
      <c r="M31" s="186">
        <v>0</v>
      </c>
      <c r="N31" s="305">
        <v>0</v>
      </c>
      <c r="O31" s="270"/>
      <c r="P31" s="186">
        <v>0</v>
      </c>
      <c r="Q31" s="305">
        <v>0</v>
      </c>
      <c r="R31" s="269"/>
      <c r="S31" s="269"/>
      <c r="T31" s="270"/>
      <c r="U31" s="186">
        <v>0</v>
      </c>
      <c r="V31" s="186">
        <v>0</v>
      </c>
      <c r="W31" s="186">
        <v>0</v>
      </c>
      <c r="X31" s="186">
        <v>315</v>
      </c>
      <c r="Y31" s="186">
        <v>0</v>
      </c>
      <c r="Z31" s="186">
        <v>0</v>
      </c>
      <c r="AA31" s="186">
        <v>0</v>
      </c>
      <c r="AB31" s="186">
        <v>0</v>
      </c>
      <c r="AC31" s="186">
        <v>315</v>
      </c>
    </row>
    <row r="32" spans="1:29" ht="14.25">
      <c r="A32" s="316"/>
      <c r="B32" s="319"/>
      <c r="C32" s="274"/>
      <c r="D32" s="322"/>
      <c r="E32" s="161" t="s">
        <v>298</v>
      </c>
      <c r="F32" s="191" t="s">
        <v>405</v>
      </c>
      <c r="G32" s="303" t="s">
        <v>562</v>
      </c>
      <c r="H32" s="269"/>
      <c r="I32" s="270"/>
      <c r="J32" s="302" t="s">
        <v>390</v>
      </c>
      <c r="K32" s="269"/>
      <c r="L32" s="270"/>
      <c r="M32" s="186">
        <v>17500</v>
      </c>
      <c r="N32" s="305">
        <v>3500</v>
      </c>
      <c r="O32" s="270"/>
      <c r="P32" s="186">
        <v>0</v>
      </c>
      <c r="Q32" s="305">
        <v>3500</v>
      </c>
      <c r="R32" s="269"/>
      <c r="S32" s="269"/>
      <c r="T32" s="270"/>
      <c r="U32" s="186">
        <v>0</v>
      </c>
      <c r="V32" s="186">
        <v>0</v>
      </c>
      <c r="W32" s="186">
        <v>0</v>
      </c>
      <c r="X32" s="186">
        <v>3500</v>
      </c>
      <c r="Y32" s="186">
        <v>0</v>
      </c>
      <c r="Z32" s="186">
        <v>0</v>
      </c>
      <c r="AA32" s="186">
        <v>0</v>
      </c>
      <c r="AB32" s="186">
        <v>0</v>
      </c>
      <c r="AC32" s="186">
        <v>28000</v>
      </c>
    </row>
    <row r="33" spans="1:29" ht="14.25">
      <c r="A33" s="316"/>
      <c r="B33" s="319"/>
      <c r="C33" s="274"/>
      <c r="D33" s="322"/>
      <c r="E33" s="161" t="s">
        <v>298</v>
      </c>
      <c r="F33" s="191" t="s">
        <v>406</v>
      </c>
      <c r="G33" s="303" t="s">
        <v>563</v>
      </c>
      <c r="H33" s="269"/>
      <c r="I33" s="270"/>
      <c r="J33" s="302" t="s">
        <v>390</v>
      </c>
      <c r="K33" s="269"/>
      <c r="L33" s="270"/>
      <c r="M33" s="186">
        <v>14310</v>
      </c>
      <c r="N33" s="305">
        <v>0</v>
      </c>
      <c r="O33" s="270"/>
      <c r="P33" s="186">
        <v>0</v>
      </c>
      <c r="Q33" s="305">
        <v>0</v>
      </c>
      <c r="R33" s="269"/>
      <c r="S33" s="269"/>
      <c r="T33" s="270"/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14310</v>
      </c>
    </row>
    <row r="34" spans="1:29" ht="14.25">
      <c r="A34" s="316"/>
      <c r="B34" s="319"/>
      <c r="C34" s="274"/>
      <c r="D34" s="322"/>
      <c r="E34" s="161" t="s">
        <v>298</v>
      </c>
      <c r="F34" s="191" t="s">
        <v>407</v>
      </c>
      <c r="G34" s="303" t="s">
        <v>564</v>
      </c>
      <c r="H34" s="269"/>
      <c r="I34" s="270"/>
      <c r="J34" s="302" t="s">
        <v>390</v>
      </c>
      <c r="K34" s="269"/>
      <c r="L34" s="270"/>
      <c r="M34" s="186">
        <v>30790</v>
      </c>
      <c r="N34" s="305">
        <v>36640</v>
      </c>
      <c r="O34" s="270"/>
      <c r="P34" s="186">
        <v>0</v>
      </c>
      <c r="Q34" s="305">
        <v>27000</v>
      </c>
      <c r="R34" s="269"/>
      <c r="S34" s="269"/>
      <c r="T34" s="270"/>
      <c r="U34" s="186">
        <v>0</v>
      </c>
      <c r="V34" s="186">
        <v>9000</v>
      </c>
      <c r="W34" s="186">
        <v>0</v>
      </c>
      <c r="X34" s="186">
        <v>19490</v>
      </c>
      <c r="Y34" s="186">
        <v>0</v>
      </c>
      <c r="Z34" s="186">
        <v>0</v>
      </c>
      <c r="AA34" s="186">
        <v>0</v>
      </c>
      <c r="AB34" s="186">
        <v>0</v>
      </c>
      <c r="AC34" s="186">
        <v>122920</v>
      </c>
    </row>
    <row r="35" spans="1:29" ht="14.25">
      <c r="A35" s="316"/>
      <c r="B35" s="319"/>
      <c r="C35" s="274"/>
      <c r="D35" s="322"/>
      <c r="E35" s="161" t="s">
        <v>298</v>
      </c>
      <c r="F35" s="191" t="s">
        <v>408</v>
      </c>
      <c r="G35" s="303" t="s">
        <v>565</v>
      </c>
      <c r="H35" s="269"/>
      <c r="I35" s="270"/>
      <c r="J35" s="302" t="s">
        <v>390</v>
      </c>
      <c r="K35" s="269"/>
      <c r="L35" s="270"/>
      <c r="M35" s="186">
        <v>4465</v>
      </c>
      <c r="N35" s="305">
        <v>1645</v>
      </c>
      <c r="O35" s="270"/>
      <c r="P35" s="186">
        <v>0</v>
      </c>
      <c r="Q35" s="305">
        <v>3000</v>
      </c>
      <c r="R35" s="269"/>
      <c r="S35" s="269"/>
      <c r="T35" s="270"/>
      <c r="U35" s="186">
        <v>0</v>
      </c>
      <c r="V35" s="186">
        <v>1000</v>
      </c>
      <c r="W35" s="186">
        <v>0</v>
      </c>
      <c r="X35" s="186">
        <v>3000</v>
      </c>
      <c r="Y35" s="186">
        <v>0</v>
      </c>
      <c r="Z35" s="186">
        <v>0</v>
      </c>
      <c r="AA35" s="186">
        <v>0</v>
      </c>
      <c r="AB35" s="186">
        <v>0</v>
      </c>
      <c r="AC35" s="186">
        <v>13110</v>
      </c>
    </row>
    <row r="36" spans="1:29" ht="14.25">
      <c r="A36" s="316"/>
      <c r="B36" s="320"/>
      <c r="C36" s="283"/>
      <c r="D36" s="284"/>
      <c r="E36" s="304" t="s">
        <v>434</v>
      </c>
      <c r="F36" s="269"/>
      <c r="G36" s="269"/>
      <c r="H36" s="269"/>
      <c r="I36" s="269"/>
      <c r="J36" s="269"/>
      <c r="K36" s="269"/>
      <c r="L36" s="270"/>
      <c r="M36" s="183">
        <v>256875</v>
      </c>
      <c r="N36" s="306">
        <v>163655</v>
      </c>
      <c r="O36" s="270"/>
      <c r="P36" s="183">
        <v>0</v>
      </c>
      <c r="Q36" s="306">
        <v>93703</v>
      </c>
      <c r="R36" s="269"/>
      <c r="S36" s="269"/>
      <c r="T36" s="270"/>
      <c r="U36" s="183">
        <v>0</v>
      </c>
      <c r="V36" s="183">
        <v>10000</v>
      </c>
      <c r="W36" s="183">
        <v>0</v>
      </c>
      <c r="X36" s="183">
        <v>90195</v>
      </c>
      <c r="Y36" s="183">
        <v>0</v>
      </c>
      <c r="Z36" s="183">
        <v>0</v>
      </c>
      <c r="AA36" s="183">
        <v>0</v>
      </c>
      <c r="AB36" s="183">
        <v>0</v>
      </c>
      <c r="AC36" s="183">
        <v>614428</v>
      </c>
    </row>
    <row r="37" spans="1:29" ht="14.25">
      <c r="A37" s="317"/>
      <c r="B37" s="304" t="s">
        <v>12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183">
        <v>2802250</v>
      </c>
      <c r="N37" s="306">
        <v>1632490</v>
      </c>
      <c r="O37" s="270"/>
      <c r="P37" s="183">
        <v>0</v>
      </c>
      <c r="Q37" s="306">
        <v>1008763</v>
      </c>
      <c r="R37" s="269"/>
      <c r="S37" s="269"/>
      <c r="T37" s="270"/>
      <c r="U37" s="183">
        <v>0</v>
      </c>
      <c r="V37" s="183">
        <v>110000</v>
      </c>
      <c r="W37" s="183">
        <v>0</v>
      </c>
      <c r="X37" s="183">
        <v>986025</v>
      </c>
      <c r="Y37" s="183">
        <v>0</v>
      </c>
      <c r="Z37" s="183">
        <v>0</v>
      </c>
      <c r="AA37" s="183">
        <v>0</v>
      </c>
      <c r="AB37" s="183">
        <v>0</v>
      </c>
      <c r="AC37" s="183">
        <v>6539528</v>
      </c>
    </row>
    <row r="38" spans="1:29" ht="38.25">
      <c r="A38" s="315" t="s">
        <v>298</v>
      </c>
      <c r="B38" s="318" t="s">
        <v>333</v>
      </c>
      <c r="C38" s="321" t="s">
        <v>566</v>
      </c>
      <c r="D38" s="279"/>
      <c r="E38" s="161" t="s">
        <v>298</v>
      </c>
      <c r="F38" s="191" t="s">
        <v>443</v>
      </c>
      <c r="G38" s="303" t="s">
        <v>567</v>
      </c>
      <c r="H38" s="269"/>
      <c r="I38" s="270"/>
      <c r="J38" s="302" t="s">
        <v>390</v>
      </c>
      <c r="K38" s="269"/>
      <c r="L38" s="270"/>
      <c r="M38" s="186">
        <v>0</v>
      </c>
      <c r="N38" s="305">
        <v>0</v>
      </c>
      <c r="O38" s="270"/>
      <c r="P38" s="186">
        <v>0</v>
      </c>
      <c r="Q38" s="305">
        <v>0</v>
      </c>
      <c r="R38" s="269"/>
      <c r="S38" s="269"/>
      <c r="T38" s="270"/>
      <c r="U38" s="186">
        <v>0</v>
      </c>
      <c r="V38" s="186">
        <v>0</v>
      </c>
      <c r="W38" s="186">
        <v>0</v>
      </c>
      <c r="X38" s="186">
        <v>11900</v>
      </c>
      <c r="Y38" s="186">
        <v>0</v>
      </c>
      <c r="Z38" s="186">
        <v>0</v>
      </c>
      <c r="AA38" s="186">
        <v>0</v>
      </c>
      <c r="AB38" s="186">
        <v>0</v>
      </c>
      <c r="AC38" s="186">
        <v>11900</v>
      </c>
    </row>
    <row r="39" spans="1:29" ht="14.25">
      <c r="A39" s="316"/>
      <c r="B39" s="319"/>
      <c r="C39" s="274"/>
      <c r="D39" s="322"/>
      <c r="E39" s="161" t="s">
        <v>298</v>
      </c>
      <c r="F39" s="191" t="s">
        <v>409</v>
      </c>
      <c r="G39" s="303" t="s">
        <v>568</v>
      </c>
      <c r="H39" s="269"/>
      <c r="I39" s="270"/>
      <c r="J39" s="302" t="s">
        <v>390</v>
      </c>
      <c r="K39" s="269"/>
      <c r="L39" s="270"/>
      <c r="M39" s="186">
        <v>10500</v>
      </c>
      <c r="N39" s="305">
        <v>3000</v>
      </c>
      <c r="O39" s="270"/>
      <c r="P39" s="186">
        <v>0</v>
      </c>
      <c r="Q39" s="305">
        <v>3000</v>
      </c>
      <c r="R39" s="269"/>
      <c r="S39" s="269"/>
      <c r="T39" s="270"/>
      <c r="U39" s="186">
        <v>0</v>
      </c>
      <c r="V39" s="186">
        <v>0</v>
      </c>
      <c r="W39" s="186">
        <v>0</v>
      </c>
      <c r="X39" s="186">
        <v>7500</v>
      </c>
      <c r="Y39" s="186">
        <v>0</v>
      </c>
      <c r="Z39" s="186">
        <v>0</v>
      </c>
      <c r="AA39" s="186">
        <v>0</v>
      </c>
      <c r="AB39" s="186">
        <v>0</v>
      </c>
      <c r="AC39" s="186">
        <v>24000</v>
      </c>
    </row>
    <row r="40" spans="1:29" ht="14.25">
      <c r="A40" s="316"/>
      <c r="B40" s="319"/>
      <c r="C40" s="274"/>
      <c r="D40" s="322"/>
      <c r="E40" s="161" t="s">
        <v>298</v>
      </c>
      <c r="F40" s="191" t="s">
        <v>410</v>
      </c>
      <c r="G40" s="303" t="s">
        <v>569</v>
      </c>
      <c r="H40" s="269"/>
      <c r="I40" s="270"/>
      <c r="J40" s="302" t="s">
        <v>390</v>
      </c>
      <c r="K40" s="269"/>
      <c r="L40" s="270"/>
      <c r="M40" s="186">
        <v>4400</v>
      </c>
      <c r="N40" s="305">
        <v>0</v>
      </c>
      <c r="O40" s="270"/>
      <c r="P40" s="186">
        <v>0</v>
      </c>
      <c r="Q40" s="305">
        <v>0</v>
      </c>
      <c r="R40" s="269"/>
      <c r="S40" s="269"/>
      <c r="T40" s="270"/>
      <c r="U40" s="186">
        <v>2756</v>
      </c>
      <c r="V40" s="186">
        <v>0</v>
      </c>
      <c r="W40" s="186">
        <v>0</v>
      </c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7156</v>
      </c>
    </row>
    <row r="41" spans="1:29" ht="14.25">
      <c r="A41" s="316"/>
      <c r="B41" s="320"/>
      <c r="C41" s="283"/>
      <c r="D41" s="284"/>
      <c r="E41" s="304" t="s">
        <v>434</v>
      </c>
      <c r="F41" s="269"/>
      <c r="G41" s="269"/>
      <c r="H41" s="269"/>
      <c r="I41" s="269"/>
      <c r="J41" s="269"/>
      <c r="K41" s="269"/>
      <c r="L41" s="270"/>
      <c r="M41" s="183">
        <v>14900</v>
      </c>
      <c r="N41" s="306">
        <v>3000</v>
      </c>
      <c r="O41" s="270"/>
      <c r="P41" s="183">
        <v>0</v>
      </c>
      <c r="Q41" s="306">
        <v>3000</v>
      </c>
      <c r="R41" s="269"/>
      <c r="S41" s="269"/>
      <c r="T41" s="270"/>
      <c r="U41" s="183">
        <v>2756</v>
      </c>
      <c r="V41" s="183">
        <v>0</v>
      </c>
      <c r="W41" s="183">
        <v>0</v>
      </c>
      <c r="X41" s="183">
        <v>19400</v>
      </c>
      <c r="Y41" s="183">
        <v>0</v>
      </c>
      <c r="Z41" s="183">
        <v>0</v>
      </c>
      <c r="AA41" s="183">
        <v>0</v>
      </c>
      <c r="AB41" s="183">
        <v>0</v>
      </c>
      <c r="AC41" s="183">
        <v>43056</v>
      </c>
    </row>
    <row r="42" spans="1:29" ht="14.25">
      <c r="A42" s="317"/>
      <c r="B42" s="304" t="s">
        <v>12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70"/>
      <c r="M42" s="183">
        <v>144160</v>
      </c>
      <c r="N42" s="306">
        <v>48635</v>
      </c>
      <c r="O42" s="270"/>
      <c r="P42" s="183">
        <v>0</v>
      </c>
      <c r="Q42" s="306">
        <v>33000</v>
      </c>
      <c r="R42" s="269"/>
      <c r="S42" s="269"/>
      <c r="T42" s="270"/>
      <c r="U42" s="183">
        <v>2756</v>
      </c>
      <c r="V42" s="183">
        <v>0</v>
      </c>
      <c r="W42" s="183">
        <v>0</v>
      </c>
      <c r="X42" s="183">
        <v>108400</v>
      </c>
      <c r="Y42" s="183">
        <v>0</v>
      </c>
      <c r="Z42" s="183">
        <v>0</v>
      </c>
      <c r="AA42" s="183">
        <v>0</v>
      </c>
      <c r="AB42" s="183">
        <v>0</v>
      </c>
      <c r="AC42" s="183">
        <v>336951</v>
      </c>
    </row>
    <row r="43" spans="1:29" ht="14.25">
      <c r="A43" s="315" t="s">
        <v>298</v>
      </c>
      <c r="B43" s="318" t="s">
        <v>335</v>
      </c>
      <c r="C43" s="321" t="s">
        <v>570</v>
      </c>
      <c r="D43" s="279"/>
      <c r="E43" s="161" t="s">
        <v>298</v>
      </c>
      <c r="F43" s="191" t="s">
        <v>411</v>
      </c>
      <c r="G43" s="303" t="s">
        <v>571</v>
      </c>
      <c r="H43" s="269"/>
      <c r="I43" s="270"/>
      <c r="J43" s="302" t="s">
        <v>390</v>
      </c>
      <c r="K43" s="269"/>
      <c r="L43" s="270"/>
      <c r="M43" s="186">
        <v>20652</v>
      </c>
      <c r="N43" s="305">
        <v>1500</v>
      </c>
      <c r="O43" s="270"/>
      <c r="P43" s="186">
        <v>0</v>
      </c>
      <c r="Q43" s="305">
        <v>0</v>
      </c>
      <c r="R43" s="269"/>
      <c r="S43" s="269"/>
      <c r="T43" s="270"/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22152</v>
      </c>
    </row>
    <row r="44" spans="1:29" ht="25.5">
      <c r="A44" s="316"/>
      <c r="B44" s="319"/>
      <c r="C44" s="274"/>
      <c r="D44" s="322"/>
      <c r="E44" s="161" t="s">
        <v>298</v>
      </c>
      <c r="F44" s="191" t="s">
        <v>412</v>
      </c>
      <c r="G44" s="303" t="s">
        <v>572</v>
      </c>
      <c r="H44" s="269"/>
      <c r="I44" s="270"/>
      <c r="J44" s="302" t="s">
        <v>390</v>
      </c>
      <c r="K44" s="269"/>
      <c r="L44" s="270"/>
      <c r="M44" s="186">
        <v>1500</v>
      </c>
      <c r="N44" s="305">
        <v>0</v>
      </c>
      <c r="O44" s="270"/>
      <c r="P44" s="186">
        <v>0</v>
      </c>
      <c r="Q44" s="305">
        <v>0</v>
      </c>
      <c r="R44" s="269"/>
      <c r="S44" s="269"/>
      <c r="T44" s="270"/>
      <c r="U44" s="186">
        <v>0</v>
      </c>
      <c r="V44" s="186">
        <v>0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1500</v>
      </c>
    </row>
    <row r="45" spans="1:29" ht="38.25">
      <c r="A45" s="316"/>
      <c r="B45" s="319"/>
      <c r="C45" s="274"/>
      <c r="D45" s="322"/>
      <c r="E45" s="161" t="s">
        <v>298</v>
      </c>
      <c r="F45" s="191" t="s">
        <v>413</v>
      </c>
      <c r="G45" s="303" t="s">
        <v>573</v>
      </c>
      <c r="H45" s="269"/>
      <c r="I45" s="270"/>
      <c r="J45" s="302" t="s">
        <v>390</v>
      </c>
      <c r="K45" s="269"/>
      <c r="L45" s="270"/>
      <c r="M45" s="186">
        <v>40110</v>
      </c>
      <c r="N45" s="305">
        <v>0</v>
      </c>
      <c r="O45" s="270"/>
      <c r="P45" s="186">
        <v>0</v>
      </c>
      <c r="Q45" s="305">
        <v>0</v>
      </c>
      <c r="R45" s="269"/>
      <c r="S45" s="269"/>
      <c r="T45" s="270"/>
      <c r="U45" s="186">
        <v>8939</v>
      </c>
      <c r="V45" s="186">
        <v>0</v>
      </c>
      <c r="W45" s="186">
        <v>45000</v>
      </c>
      <c r="X45" s="186">
        <v>1280</v>
      </c>
      <c r="Y45" s="186">
        <v>0</v>
      </c>
      <c r="Z45" s="186">
        <v>0</v>
      </c>
      <c r="AA45" s="186">
        <v>0</v>
      </c>
      <c r="AB45" s="186">
        <v>0</v>
      </c>
      <c r="AC45" s="186">
        <v>95329</v>
      </c>
    </row>
    <row r="46" spans="1:29" ht="14.25">
      <c r="A46" s="316"/>
      <c r="B46" s="319"/>
      <c r="C46" s="274"/>
      <c r="D46" s="322"/>
      <c r="E46" s="161" t="s">
        <v>298</v>
      </c>
      <c r="F46" s="191" t="s">
        <v>414</v>
      </c>
      <c r="G46" s="303" t="s">
        <v>574</v>
      </c>
      <c r="H46" s="269"/>
      <c r="I46" s="270"/>
      <c r="J46" s="302" t="s">
        <v>390</v>
      </c>
      <c r="K46" s="269"/>
      <c r="L46" s="270"/>
      <c r="M46" s="186">
        <v>2150</v>
      </c>
      <c r="N46" s="305">
        <v>2450</v>
      </c>
      <c r="O46" s="270"/>
      <c r="P46" s="186">
        <v>0</v>
      </c>
      <c r="Q46" s="305">
        <v>5850</v>
      </c>
      <c r="R46" s="269"/>
      <c r="S46" s="269"/>
      <c r="T46" s="270"/>
      <c r="U46" s="186">
        <v>0</v>
      </c>
      <c r="V46" s="186">
        <v>0</v>
      </c>
      <c r="W46" s="186">
        <v>0</v>
      </c>
      <c r="X46" s="186">
        <v>0</v>
      </c>
      <c r="Y46" s="186">
        <v>0</v>
      </c>
      <c r="Z46" s="186">
        <v>0</v>
      </c>
      <c r="AA46" s="186">
        <v>0</v>
      </c>
      <c r="AB46" s="186">
        <v>0</v>
      </c>
      <c r="AC46" s="186">
        <v>10450</v>
      </c>
    </row>
    <row r="47" spans="1:29" ht="14.25">
      <c r="A47" s="316"/>
      <c r="B47" s="320"/>
      <c r="C47" s="283"/>
      <c r="D47" s="284"/>
      <c r="E47" s="304" t="s">
        <v>434</v>
      </c>
      <c r="F47" s="269"/>
      <c r="G47" s="269"/>
      <c r="H47" s="269"/>
      <c r="I47" s="269"/>
      <c r="J47" s="269"/>
      <c r="K47" s="269"/>
      <c r="L47" s="270"/>
      <c r="M47" s="183">
        <v>64412</v>
      </c>
      <c r="N47" s="306">
        <v>3950</v>
      </c>
      <c r="O47" s="270"/>
      <c r="P47" s="183">
        <v>0</v>
      </c>
      <c r="Q47" s="306">
        <v>5850</v>
      </c>
      <c r="R47" s="269"/>
      <c r="S47" s="269"/>
      <c r="T47" s="270"/>
      <c r="U47" s="183">
        <v>8939</v>
      </c>
      <c r="V47" s="183">
        <v>0</v>
      </c>
      <c r="W47" s="183">
        <v>45000</v>
      </c>
      <c r="X47" s="183">
        <v>1280</v>
      </c>
      <c r="Y47" s="183">
        <v>0</v>
      </c>
      <c r="Z47" s="183">
        <v>0</v>
      </c>
      <c r="AA47" s="183">
        <v>0</v>
      </c>
      <c r="AB47" s="183">
        <v>0</v>
      </c>
      <c r="AC47" s="183">
        <v>129431</v>
      </c>
    </row>
    <row r="48" spans="1:29" ht="14.25">
      <c r="A48" s="317"/>
      <c r="B48" s="304" t="s">
        <v>12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70"/>
      <c r="M48" s="183">
        <v>964669.05</v>
      </c>
      <c r="N48" s="306">
        <v>57386</v>
      </c>
      <c r="O48" s="270"/>
      <c r="P48" s="183">
        <v>158969</v>
      </c>
      <c r="Q48" s="306">
        <v>77806</v>
      </c>
      <c r="R48" s="269"/>
      <c r="S48" s="269"/>
      <c r="T48" s="270"/>
      <c r="U48" s="183">
        <v>487972</v>
      </c>
      <c r="V48" s="183">
        <v>1000</v>
      </c>
      <c r="W48" s="183">
        <v>45000</v>
      </c>
      <c r="X48" s="183">
        <v>35470</v>
      </c>
      <c r="Y48" s="183">
        <v>126503</v>
      </c>
      <c r="Z48" s="183">
        <v>34152</v>
      </c>
      <c r="AA48" s="183">
        <v>0</v>
      </c>
      <c r="AB48" s="183">
        <v>0</v>
      </c>
      <c r="AC48" s="183">
        <v>1988927.05</v>
      </c>
    </row>
    <row r="49" spans="1:29" ht="14.25">
      <c r="A49" s="315" t="s">
        <v>298</v>
      </c>
      <c r="B49" s="318" t="s">
        <v>337</v>
      </c>
      <c r="C49" s="321" t="s">
        <v>575</v>
      </c>
      <c r="D49" s="279"/>
      <c r="E49" s="161" t="s">
        <v>298</v>
      </c>
      <c r="F49" s="191" t="s">
        <v>415</v>
      </c>
      <c r="G49" s="303" t="s">
        <v>576</v>
      </c>
      <c r="H49" s="269"/>
      <c r="I49" s="270"/>
      <c r="J49" s="302" t="s">
        <v>390</v>
      </c>
      <c r="K49" s="269"/>
      <c r="L49" s="270"/>
      <c r="M49" s="186">
        <v>0</v>
      </c>
      <c r="N49" s="305">
        <v>9942</v>
      </c>
      <c r="O49" s="270"/>
      <c r="P49" s="186">
        <v>0</v>
      </c>
      <c r="Q49" s="305">
        <v>0</v>
      </c>
      <c r="R49" s="269"/>
      <c r="S49" s="269"/>
      <c r="T49" s="270"/>
      <c r="U49" s="186">
        <v>0</v>
      </c>
      <c r="V49" s="186">
        <v>0</v>
      </c>
      <c r="W49" s="186">
        <v>0</v>
      </c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9942</v>
      </c>
    </row>
    <row r="50" spans="1:29" ht="14.25">
      <c r="A50" s="316"/>
      <c r="B50" s="319"/>
      <c r="C50" s="274"/>
      <c r="D50" s="322"/>
      <c r="E50" s="161" t="s">
        <v>298</v>
      </c>
      <c r="F50" s="191" t="s">
        <v>445</v>
      </c>
      <c r="G50" s="303" t="s">
        <v>645</v>
      </c>
      <c r="H50" s="269"/>
      <c r="I50" s="270"/>
      <c r="J50" s="302" t="s">
        <v>390</v>
      </c>
      <c r="K50" s="269"/>
      <c r="L50" s="270"/>
      <c r="M50" s="186">
        <v>0</v>
      </c>
      <c r="N50" s="305">
        <v>0</v>
      </c>
      <c r="O50" s="270"/>
      <c r="P50" s="186">
        <v>0</v>
      </c>
      <c r="Q50" s="305">
        <v>0</v>
      </c>
      <c r="R50" s="269"/>
      <c r="S50" s="269"/>
      <c r="T50" s="270"/>
      <c r="U50" s="186">
        <v>0</v>
      </c>
      <c r="V50" s="186">
        <v>0</v>
      </c>
      <c r="W50" s="186">
        <v>0</v>
      </c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186">
        <v>0</v>
      </c>
    </row>
    <row r="51" spans="1:29" ht="14.25">
      <c r="A51" s="316"/>
      <c r="B51" s="319"/>
      <c r="C51" s="274"/>
      <c r="D51" s="322"/>
      <c r="E51" s="161" t="s">
        <v>298</v>
      </c>
      <c r="F51" s="191" t="s">
        <v>416</v>
      </c>
      <c r="G51" s="303" t="s">
        <v>577</v>
      </c>
      <c r="H51" s="269"/>
      <c r="I51" s="270"/>
      <c r="J51" s="302" t="s">
        <v>390</v>
      </c>
      <c r="K51" s="269"/>
      <c r="L51" s="270"/>
      <c r="M51" s="186">
        <v>0</v>
      </c>
      <c r="N51" s="305">
        <v>150</v>
      </c>
      <c r="O51" s="270"/>
      <c r="P51" s="186">
        <v>0</v>
      </c>
      <c r="Q51" s="305">
        <v>0</v>
      </c>
      <c r="R51" s="269"/>
      <c r="S51" s="269"/>
      <c r="T51" s="270"/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150</v>
      </c>
    </row>
    <row r="52" spans="1:29" ht="14.25">
      <c r="A52" s="316"/>
      <c r="B52" s="319"/>
      <c r="C52" s="274"/>
      <c r="D52" s="322"/>
      <c r="E52" s="161" t="s">
        <v>298</v>
      </c>
      <c r="F52" s="191" t="s">
        <v>417</v>
      </c>
      <c r="G52" s="303" t="s">
        <v>578</v>
      </c>
      <c r="H52" s="269"/>
      <c r="I52" s="270"/>
      <c r="J52" s="302" t="s">
        <v>390</v>
      </c>
      <c r="K52" s="269"/>
      <c r="L52" s="270"/>
      <c r="M52" s="186">
        <v>0</v>
      </c>
      <c r="N52" s="305">
        <v>0</v>
      </c>
      <c r="O52" s="270"/>
      <c r="P52" s="186">
        <v>0</v>
      </c>
      <c r="Q52" s="305">
        <v>0</v>
      </c>
      <c r="R52" s="269"/>
      <c r="S52" s="269"/>
      <c r="T52" s="270"/>
      <c r="U52" s="186">
        <v>66010.56</v>
      </c>
      <c r="V52" s="186">
        <v>0</v>
      </c>
      <c r="W52" s="186">
        <v>0</v>
      </c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66010.56</v>
      </c>
    </row>
    <row r="53" spans="1:29" ht="14.25">
      <c r="A53" s="316"/>
      <c r="B53" s="319"/>
      <c r="C53" s="274"/>
      <c r="D53" s="322"/>
      <c r="E53" s="161" t="s">
        <v>298</v>
      </c>
      <c r="F53" s="191" t="s">
        <v>446</v>
      </c>
      <c r="G53" s="303" t="s">
        <v>646</v>
      </c>
      <c r="H53" s="269"/>
      <c r="I53" s="270"/>
      <c r="J53" s="302" t="s">
        <v>390</v>
      </c>
      <c r="K53" s="269"/>
      <c r="L53" s="270"/>
      <c r="M53" s="186">
        <v>0</v>
      </c>
      <c r="N53" s="305">
        <v>0</v>
      </c>
      <c r="O53" s="270"/>
      <c r="P53" s="186">
        <v>0</v>
      </c>
      <c r="Q53" s="305">
        <v>0</v>
      </c>
      <c r="R53" s="269"/>
      <c r="S53" s="269"/>
      <c r="T53" s="270"/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</row>
    <row r="54" spans="1:29" ht="14.25">
      <c r="A54" s="316"/>
      <c r="B54" s="319"/>
      <c r="C54" s="274"/>
      <c r="D54" s="322"/>
      <c r="E54" s="161" t="s">
        <v>298</v>
      </c>
      <c r="F54" s="191" t="s">
        <v>418</v>
      </c>
      <c r="G54" s="303" t="s">
        <v>579</v>
      </c>
      <c r="H54" s="269"/>
      <c r="I54" s="270"/>
      <c r="J54" s="302" t="s">
        <v>390</v>
      </c>
      <c r="K54" s="269"/>
      <c r="L54" s="270"/>
      <c r="M54" s="186">
        <v>0</v>
      </c>
      <c r="N54" s="305">
        <v>0</v>
      </c>
      <c r="O54" s="270"/>
      <c r="P54" s="186">
        <v>0</v>
      </c>
      <c r="Q54" s="305">
        <v>0</v>
      </c>
      <c r="R54" s="269"/>
      <c r="S54" s="269"/>
      <c r="T54" s="270"/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v>0</v>
      </c>
      <c r="AC54" s="186">
        <v>0</v>
      </c>
    </row>
    <row r="55" spans="1:29" ht="14.25">
      <c r="A55" s="316"/>
      <c r="B55" s="319"/>
      <c r="C55" s="274"/>
      <c r="D55" s="322"/>
      <c r="E55" s="161" t="s">
        <v>298</v>
      </c>
      <c r="F55" s="191" t="s">
        <v>419</v>
      </c>
      <c r="G55" s="303" t="s">
        <v>580</v>
      </c>
      <c r="H55" s="269"/>
      <c r="I55" s="270"/>
      <c r="J55" s="302" t="s">
        <v>390</v>
      </c>
      <c r="K55" s="269"/>
      <c r="L55" s="270"/>
      <c r="M55" s="186">
        <v>10090</v>
      </c>
      <c r="N55" s="305">
        <v>0</v>
      </c>
      <c r="O55" s="270"/>
      <c r="P55" s="186">
        <v>0</v>
      </c>
      <c r="Q55" s="305">
        <v>0</v>
      </c>
      <c r="R55" s="269"/>
      <c r="S55" s="269"/>
      <c r="T55" s="270"/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>
        <v>0</v>
      </c>
      <c r="AA55" s="186">
        <v>0</v>
      </c>
      <c r="AB55" s="186">
        <v>0</v>
      </c>
      <c r="AC55" s="186">
        <v>10090</v>
      </c>
    </row>
    <row r="56" spans="1:29" ht="14.25">
      <c r="A56" s="316"/>
      <c r="B56" s="319"/>
      <c r="C56" s="274"/>
      <c r="D56" s="322"/>
      <c r="E56" s="161" t="s">
        <v>298</v>
      </c>
      <c r="F56" s="191" t="s">
        <v>420</v>
      </c>
      <c r="G56" s="303" t="s">
        <v>581</v>
      </c>
      <c r="H56" s="269"/>
      <c r="I56" s="270"/>
      <c r="J56" s="302" t="s">
        <v>390</v>
      </c>
      <c r="K56" s="269"/>
      <c r="L56" s="270"/>
      <c r="M56" s="186">
        <v>10350</v>
      </c>
      <c r="N56" s="305">
        <v>31150</v>
      </c>
      <c r="O56" s="270"/>
      <c r="P56" s="186">
        <v>0</v>
      </c>
      <c r="Q56" s="305">
        <v>18100</v>
      </c>
      <c r="R56" s="269"/>
      <c r="S56" s="269"/>
      <c r="T56" s="270"/>
      <c r="U56" s="186">
        <v>0</v>
      </c>
      <c r="V56" s="186">
        <v>0</v>
      </c>
      <c r="W56" s="186">
        <v>0</v>
      </c>
      <c r="X56" s="186">
        <v>26100</v>
      </c>
      <c r="Y56" s="186">
        <v>0</v>
      </c>
      <c r="Z56" s="186">
        <v>0</v>
      </c>
      <c r="AA56" s="186">
        <v>0</v>
      </c>
      <c r="AB56" s="186">
        <v>0</v>
      </c>
      <c r="AC56" s="186">
        <v>85700</v>
      </c>
    </row>
    <row r="57" spans="1:29" ht="14.25">
      <c r="A57" s="316"/>
      <c r="B57" s="320"/>
      <c r="C57" s="283"/>
      <c r="D57" s="284"/>
      <c r="E57" s="304" t="s">
        <v>434</v>
      </c>
      <c r="F57" s="269"/>
      <c r="G57" s="269"/>
      <c r="H57" s="269"/>
      <c r="I57" s="269"/>
      <c r="J57" s="269"/>
      <c r="K57" s="269"/>
      <c r="L57" s="270"/>
      <c r="M57" s="183">
        <v>20440</v>
      </c>
      <c r="N57" s="306">
        <v>41242</v>
      </c>
      <c r="O57" s="270"/>
      <c r="P57" s="183">
        <v>0</v>
      </c>
      <c r="Q57" s="306">
        <v>18100</v>
      </c>
      <c r="R57" s="269"/>
      <c r="S57" s="269"/>
      <c r="T57" s="270"/>
      <c r="U57" s="183">
        <v>66010.56</v>
      </c>
      <c r="V57" s="183">
        <v>0</v>
      </c>
      <c r="W57" s="183">
        <v>0</v>
      </c>
      <c r="X57" s="183">
        <v>26100</v>
      </c>
      <c r="Y57" s="183">
        <v>0</v>
      </c>
      <c r="Z57" s="183">
        <v>0</v>
      </c>
      <c r="AA57" s="183">
        <v>0</v>
      </c>
      <c r="AB57" s="183">
        <v>0</v>
      </c>
      <c r="AC57" s="183">
        <v>171892.56</v>
      </c>
    </row>
    <row r="58" spans="1:29" ht="14.25">
      <c r="A58" s="317"/>
      <c r="B58" s="304" t="s">
        <v>12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70"/>
      <c r="M58" s="183">
        <v>191032</v>
      </c>
      <c r="N58" s="306">
        <v>272598</v>
      </c>
      <c r="O58" s="270"/>
      <c r="P58" s="183">
        <v>0</v>
      </c>
      <c r="Q58" s="306">
        <v>64661</v>
      </c>
      <c r="R58" s="269"/>
      <c r="S58" s="269"/>
      <c r="T58" s="270"/>
      <c r="U58" s="183">
        <v>680016.54</v>
      </c>
      <c r="V58" s="183">
        <v>0</v>
      </c>
      <c r="W58" s="183">
        <v>0</v>
      </c>
      <c r="X58" s="183">
        <v>110718.63</v>
      </c>
      <c r="Y58" s="183">
        <v>0</v>
      </c>
      <c r="Z58" s="183">
        <v>0</v>
      </c>
      <c r="AA58" s="183">
        <v>0</v>
      </c>
      <c r="AB58" s="183">
        <v>0</v>
      </c>
      <c r="AC58" s="183">
        <v>1319026.17</v>
      </c>
    </row>
    <row r="59" spans="1:29" ht="14.25">
      <c r="A59" s="185"/>
      <c r="B59" s="162"/>
      <c r="C59" s="180"/>
      <c r="D59" s="182"/>
      <c r="E59" s="180"/>
      <c r="F59" s="180"/>
      <c r="G59" s="180"/>
      <c r="H59" s="180"/>
      <c r="I59" s="180"/>
      <c r="J59" s="180"/>
      <c r="K59" s="180"/>
      <c r="L59" s="181"/>
      <c r="M59" s="183"/>
      <c r="N59" s="183"/>
      <c r="O59" s="181"/>
      <c r="P59" s="183"/>
      <c r="Q59" s="183"/>
      <c r="R59" s="180"/>
      <c r="S59" s="180"/>
      <c r="T59" s="181"/>
      <c r="U59" s="183"/>
      <c r="V59" s="183"/>
      <c r="W59" s="183"/>
      <c r="X59" s="183"/>
      <c r="Y59" s="183"/>
      <c r="Z59" s="183"/>
      <c r="AA59" s="183"/>
      <c r="AB59" s="183"/>
      <c r="AC59" s="183"/>
    </row>
    <row r="60" spans="1:29" ht="14.25">
      <c r="A60" s="185"/>
      <c r="B60" s="162"/>
      <c r="C60" s="180"/>
      <c r="D60" s="182"/>
      <c r="E60" s="180"/>
      <c r="F60" s="180"/>
      <c r="G60" s="180"/>
      <c r="H60" s="180"/>
      <c r="I60" s="180"/>
      <c r="J60" s="180"/>
      <c r="K60" s="180"/>
      <c r="L60" s="181"/>
      <c r="M60" s="183"/>
      <c r="N60" s="183"/>
      <c r="O60" s="181"/>
      <c r="P60" s="183"/>
      <c r="Q60" s="183"/>
      <c r="R60" s="180"/>
      <c r="S60" s="180"/>
      <c r="T60" s="181"/>
      <c r="U60" s="183"/>
      <c r="V60" s="183"/>
      <c r="W60" s="183"/>
      <c r="X60" s="183"/>
      <c r="Y60" s="183"/>
      <c r="Z60" s="183"/>
      <c r="AA60" s="183"/>
      <c r="AB60" s="183"/>
      <c r="AC60" s="183"/>
    </row>
    <row r="61" spans="1:29" ht="14.25">
      <c r="A61" s="315" t="s">
        <v>298</v>
      </c>
      <c r="B61" s="318" t="s">
        <v>339</v>
      </c>
      <c r="C61" s="321" t="s">
        <v>582</v>
      </c>
      <c r="D61" s="279"/>
      <c r="E61" s="161" t="s">
        <v>298</v>
      </c>
      <c r="F61" s="191" t="s">
        <v>421</v>
      </c>
      <c r="G61" s="303" t="s">
        <v>583</v>
      </c>
      <c r="H61" s="269"/>
      <c r="I61" s="270"/>
      <c r="J61" s="302" t="s">
        <v>390</v>
      </c>
      <c r="K61" s="269"/>
      <c r="L61" s="270"/>
      <c r="M61" s="186">
        <v>15544.72</v>
      </c>
      <c r="N61" s="305">
        <v>0</v>
      </c>
      <c r="O61" s="270"/>
      <c r="P61" s="186">
        <v>0</v>
      </c>
      <c r="Q61" s="305">
        <v>2398</v>
      </c>
      <c r="R61" s="269"/>
      <c r="S61" s="269"/>
      <c r="T61" s="270"/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186">
        <v>17942.72</v>
      </c>
    </row>
    <row r="62" spans="1:29" ht="14.25">
      <c r="A62" s="316"/>
      <c r="B62" s="319"/>
      <c r="C62" s="274"/>
      <c r="D62" s="322"/>
      <c r="E62" s="161" t="s">
        <v>298</v>
      </c>
      <c r="F62" s="191" t="s">
        <v>422</v>
      </c>
      <c r="G62" s="303" t="s">
        <v>584</v>
      </c>
      <c r="H62" s="269"/>
      <c r="I62" s="270"/>
      <c r="J62" s="302" t="s">
        <v>390</v>
      </c>
      <c r="K62" s="269"/>
      <c r="L62" s="270"/>
      <c r="M62" s="186">
        <v>798</v>
      </c>
      <c r="N62" s="305">
        <v>0</v>
      </c>
      <c r="O62" s="270"/>
      <c r="P62" s="186">
        <v>0</v>
      </c>
      <c r="Q62" s="305">
        <v>60</v>
      </c>
      <c r="R62" s="269"/>
      <c r="S62" s="269"/>
      <c r="T62" s="270"/>
      <c r="U62" s="186">
        <v>0</v>
      </c>
      <c r="V62" s="186">
        <v>0</v>
      </c>
      <c r="W62" s="186">
        <v>0</v>
      </c>
      <c r="X62" s="186">
        <v>0</v>
      </c>
      <c r="Y62" s="186">
        <v>0</v>
      </c>
      <c r="Z62" s="186">
        <v>0</v>
      </c>
      <c r="AA62" s="186">
        <v>0</v>
      </c>
      <c r="AB62" s="186">
        <v>0</v>
      </c>
      <c r="AC62" s="186">
        <v>858</v>
      </c>
    </row>
    <row r="63" spans="1:29" ht="14.25">
      <c r="A63" s="316"/>
      <c r="B63" s="319"/>
      <c r="C63" s="274"/>
      <c r="D63" s="322"/>
      <c r="E63" s="161" t="s">
        <v>298</v>
      </c>
      <c r="F63" s="191" t="s">
        <v>423</v>
      </c>
      <c r="G63" s="303" t="s">
        <v>585</v>
      </c>
      <c r="H63" s="269"/>
      <c r="I63" s="270"/>
      <c r="J63" s="302" t="s">
        <v>390</v>
      </c>
      <c r="K63" s="269"/>
      <c r="L63" s="270"/>
      <c r="M63" s="186">
        <v>1010.08</v>
      </c>
      <c r="N63" s="305">
        <v>0</v>
      </c>
      <c r="O63" s="270"/>
      <c r="P63" s="186">
        <v>0</v>
      </c>
      <c r="Q63" s="305">
        <v>428</v>
      </c>
      <c r="R63" s="269"/>
      <c r="S63" s="269"/>
      <c r="T63" s="270"/>
      <c r="U63" s="186">
        <v>0</v>
      </c>
      <c r="V63" s="186">
        <v>0</v>
      </c>
      <c r="W63" s="186">
        <v>0</v>
      </c>
      <c r="X63" s="186">
        <v>0</v>
      </c>
      <c r="Y63" s="186">
        <v>0</v>
      </c>
      <c r="Z63" s="186">
        <v>0</v>
      </c>
      <c r="AA63" s="186">
        <v>0</v>
      </c>
      <c r="AB63" s="186">
        <v>0</v>
      </c>
      <c r="AC63" s="186">
        <v>1438.08</v>
      </c>
    </row>
    <row r="64" spans="1:29" ht="14.25">
      <c r="A64" s="316"/>
      <c r="B64" s="319"/>
      <c r="C64" s="274"/>
      <c r="D64" s="322"/>
      <c r="E64" s="161" t="s">
        <v>298</v>
      </c>
      <c r="F64" s="191" t="s">
        <v>447</v>
      </c>
      <c r="G64" s="303" t="s">
        <v>647</v>
      </c>
      <c r="H64" s="269"/>
      <c r="I64" s="270"/>
      <c r="J64" s="302" t="s">
        <v>390</v>
      </c>
      <c r="K64" s="269"/>
      <c r="L64" s="270"/>
      <c r="M64" s="186">
        <v>20000</v>
      </c>
      <c r="N64" s="305">
        <v>0</v>
      </c>
      <c r="O64" s="270"/>
      <c r="P64" s="186">
        <v>0</v>
      </c>
      <c r="Q64" s="305">
        <v>0</v>
      </c>
      <c r="R64" s="269"/>
      <c r="S64" s="269"/>
      <c r="T64" s="270"/>
      <c r="U64" s="186">
        <v>0</v>
      </c>
      <c r="V64" s="186">
        <v>0</v>
      </c>
      <c r="W64" s="186">
        <v>0</v>
      </c>
      <c r="X64" s="186">
        <v>0</v>
      </c>
      <c r="Y64" s="186">
        <v>0</v>
      </c>
      <c r="Z64" s="186">
        <v>0</v>
      </c>
      <c r="AA64" s="186">
        <v>0</v>
      </c>
      <c r="AB64" s="186">
        <v>0</v>
      </c>
      <c r="AC64" s="186">
        <v>20000</v>
      </c>
    </row>
    <row r="65" spans="1:29" ht="25.5">
      <c r="A65" s="316"/>
      <c r="B65" s="319"/>
      <c r="C65" s="274"/>
      <c r="D65" s="322"/>
      <c r="E65" s="161" t="s">
        <v>298</v>
      </c>
      <c r="F65" s="191" t="s">
        <v>424</v>
      </c>
      <c r="G65" s="303" t="s">
        <v>586</v>
      </c>
      <c r="H65" s="269"/>
      <c r="I65" s="270"/>
      <c r="J65" s="302" t="s">
        <v>390</v>
      </c>
      <c r="K65" s="269"/>
      <c r="L65" s="270"/>
      <c r="M65" s="186">
        <v>5243</v>
      </c>
      <c r="N65" s="305">
        <v>0</v>
      </c>
      <c r="O65" s="270"/>
      <c r="P65" s="186">
        <v>0</v>
      </c>
      <c r="Q65" s="305">
        <v>1284</v>
      </c>
      <c r="R65" s="269"/>
      <c r="S65" s="269"/>
      <c r="T65" s="270"/>
      <c r="U65" s="186">
        <v>0</v>
      </c>
      <c r="V65" s="186">
        <v>0</v>
      </c>
      <c r="W65" s="186">
        <v>0</v>
      </c>
      <c r="X65" s="186">
        <v>0</v>
      </c>
      <c r="Y65" s="186">
        <v>0</v>
      </c>
      <c r="Z65" s="186">
        <v>0</v>
      </c>
      <c r="AA65" s="186">
        <v>0</v>
      </c>
      <c r="AB65" s="186">
        <v>0</v>
      </c>
      <c r="AC65" s="186">
        <v>6527</v>
      </c>
    </row>
    <row r="66" spans="1:29" ht="14.25">
      <c r="A66" s="316"/>
      <c r="B66" s="320"/>
      <c r="C66" s="283"/>
      <c r="D66" s="284"/>
      <c r="E66" s="304" t="s">
        <v>434</v>
      </c>
      <c r="F66" s="269"/>
      <c r="G66" s="269"/>
      <c r="H66" s="269"/>
      <c r="I66" s="269"/>
      <c r="J66" s="269"/>
      <c r="K66" s="269"/>
      <c r="L66" s="270"/>
      <c r="M66" s="183">
        <v>42595.8</v>
      </c>
      <c r="N66" s="306">
        <v>0</v>
      </c>
      <c r="O66" s="270"/>
      <c r="P66" s="183">
        <v>0</v>
      </c>
      <c r="Q66" s="306">
        <v>4170</v>
      </c>
      <c r="R66" s="269"/>
      <c r="S66" s="269"/>
      <c r="T66" s="270"/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83">
        <v>46765.8</v>
      </c>
    </row>
    <row r="67" spans="1:29" ht="14.25">
      <c r="A67" s="317"/>
      <c r="B67" s="304" t="s">
        <v>12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70"/>
      <c r="M67" s="183">
        <v>215650.71</v>
      </c>
      <c r="N67" s="306">
        <v>0</v>
      </c>
      <c r="O67" s="270"/>
      <c r="P67" s="183">
        <v>0</v>
      </c>
      <c r="Q67" s="306">
        <v>34052.64</v>
      </c>
      <c r="R67" s="269"/>
      <c r="S67" s="269"/>
      <c r="T67" s="270"/>
      <c r="U67" s="183">
        <v>0</v>
      </c>
      <c r="V67" s="183">
        <v>0</v>
      </c>
      <c r="W67" s="183">
        <v>0</v>
      </c>
      <c r="X67" s="183">
        <v>0</v>
      </c>
      <c r="Y67" s="183">
        <v>0</v>
      </c>
      <c r="Z67" s="183">
        <v>0</v>
      </c>
      <c r="AA67" s="183">
        <v>0</v>
      </c>
      <c r="AB67" s="183">
        <v>0</v>
      </c>
      <c r="AC67" s="183">
        <v>249703.35</v>
      </c>
    </row>
    <row r="68" spans="1:29" ht="14.25">
      <c r="A68" s="315" t="s">
        <v>298</v>
      </c>
      <c r="B68" s="318" t="s">
        <v>341</v>
      </c>
      <c r="C68" s="321" t="s">
        <v>587</v>
      </c>
      <c r="D68" s="279"/>
      <c r="E68" s="161" t="s">
        <v>298</v>
      </c>
      <c r="F68" s="191" t="s">
        <v>448</v>
      </c>
      <c r="G68" s="303" t="s">
        <v>648</v>
      </c>
      <c r="H68" s="269"/>
      <c r="I68" s="270"/>
      <c r="J68" s="302" t="s">
        <v>390</v>
      </c>
      <c r="K68" s="269"/>
      <c r="L68" s="270"/>
      <c r="M68" s="186">
        <v>0</v>
      </c>
      <c r="N68" s="305">
        <v>0</v>
      </c>
      <c r="O68" s="270"/>
      <c r="P68" s="186">
        <v>0</v>
      </c>
      <c r="Q68" s="305">
        <v>0</v>
      </c>
      <c r="R68" s="269"/>
      <c r="S68" s="269"/>
      <c r="T68" s="270"/>
      <c r="U68" s="186">
        <v>0</v>
      </c>
      <c r="V68" s="186">
        <v>0</v>
      </c>
      <c r="W68" s="186">
        <v>0</v>
      </c>
      <c r="X68" s="186">
        <v>0</v>
      </c>
      <c r="Y68" s="186">
        <v>0</v>
      </c>
      <c r="Z68" s="186">
        <v>0</v>
      </c>
      <c r="AA68" s="186">
        <v>0</v>
      </c>
      <c r="AB68" s="186">
        <v>0</v>
      </c>
      <c r="AC68" s="186">
        <v>0</v>
      </c>
    </row>
    <row r="69" spans="1:29" ht="14.25">
      <c r="A69" s="316"/>
      <c r="B69" s="319"/>
      <c r="C69" s="274"/>
      <c r="D69" s="322"/>
      <c r="E69" s="161" t="s">
        <v>298</v>
      </c>
      <c r="F69" s="191" t="s">
        <v>449</v>
      </c>
      <c r="G69" s="303" t="s">
        <v>649</v>
      </c>
      <c r="H69" s="269"/>
      <c r="I69" s="270"/>
      <c r="J69" s="302" t="s">
        <v>390</v>
      </c>
      <c r="K69" s="269"/>
      <c r="L69" s="270"/>
      <c r="M69" s="186">
        <v>0</v>
      </c>
      <c r="N69" s="305">
        <v>0</v>
      </c>
      <c r="O69" s="270"/>
      <c r="P69" s="186">
        <v>0</v>
      </c>
      <c r="Q69" s="305">
        <v>0</v>
      </c>
      <c r="R69" s="269"/>
      <c r="S69" s="269"/>
      <c r="T69" s="270"/>
      <c r="U69" s="186">
        <v>0</v>
      </c>
      <c r="V69" s="186">
        <v>0</v>
      </c>
      <c r="W69" s="186">
        <v>0</v>
      </c>
      <c r="X69" s="186">
        <v>0</v>
      </c>
      <c r="Y69" s="186">
        <v>0</v>
      </c>
      <c r="Z69" s="186">
        <v>0</v>
      </c>
      <c r="AA69" s="186">
        <v>0</v>
      </c>
      <c r="AB69" s="186">
        <v>0</v>
      </c>
      <c r="AC69" s="186">
        <v>0</v>
      </c>
    </row>
    <row r="70" spans="1:29" ht="14.25">
      <c r="A70" s="316"/>
      <c r="B70" s="319"/>
      <c r="C70" s="274"/>
      <c r="D70" s="322"/>
      <c r="E70" s="161" t="s">
        <v>298</v>
      </c>
      <c r="F70" s="191" t="s">
        <v>450</v>
      </c>
      <c r="G70" s="303" t="s">
        <v>650</v>
      </c>
      <c r="H70" s="269"/>
      <c r="I70" s="270"/>
      <c r="J70" s="302" t="s">
        <v>390</v>
      </c>
      <c r="K70" s="269"/>
      <c r="L70" s="270"/>
      <c r="M70" s="186">
        <v>0</v>
      </c>
      <c r="N70" s="305">
        <v>0</v>
      </c>
      <c r="O70" s="270"/>
      <c r="P70" s="186">
        <v>0</v>
      </c>
      <c r="Q70" s="305">
        <v>0</v>
      </c>
      <c r="R70" s="269"/>
      <c r="S70" s="269"/>
      <c r="T70" s="270"/>
      <c r="U70" s="186">
        <v>0</v>
      </c>
      <c r="V70" s="186">
        <v>0</v>
      </c>
      <c r="W70" s="186">
        <v>0</v>
      </c>
      <c r="X70" s="186">
        <v>0</v>
      </c>
      <c r="Y70" s="186">
        <v>0</v>
      </c>
      <c r="Z70" s="186">
        <v>0</v>
      </c>
      <c r="AA70" s="186">
        <v>0</v>
      </c>
      <c r="AB70" s="186">
        <v>0</v>
      </c>
      <c r="AC70" s="186">
        <v>0</v>
      </c>
    </row>
    <row r="71" spans="1:29" ht="14.25">
      <c r="A71" s="316"/>
      <c r="B71" s="319"/>
      <c r="C71" s="274"/>
      <c r="D71" s="322"/>
      <c r="E71" s="161" t="s">
        <v>298</v>
      </c>
      <c r="F71" s="191" t="s">
        <v>451</v>
      </c>
      <c r="G71" s="303" t="s">
        <v>588</v>
      </c>
      <c r="H71" s="269"/>
      <c r="I71" s="270"/>
      <c r="J71" s="302" t="s">
        <v>390</v>
      </c>
      <c r="K71" s="269"/>
      <c r="L71" s="270"/>
      <c r="M71" s="186">
        <v>0</v>
      </c>
      <c r="N71" s="305">
        <v>0</v>
      </c>
      <c r="O71" s="270"/>
      <c r="P71" s="186">
        <v>0</v>
      </c>
      <c r="Q71" s="305">
        <v>0</v>
      </c>
      <c r="R71" s="269"/>
      <c r="S71" s="269"/>
      <c r="T71" s="270"/>
      <c r="U71" s="186">
        <v>0</v>
      </c>
      <c r="V71" s="186">
        <v>0</v>
      </c>
      <c r="W71" s="186">
        <v>0</v>
      </c>
      <c r="X71" s="186">
        <v>0</v>
      </c>
      <c r="Y71" s="186">
        <v>0</v>
      </c>
      <c r="Z71" s="186">
        <v>0</v>
      </c>
      <c r="AA71" s="186">
        <v>0</v>
      </c>
      <c r="AB71" s="186">
        <v>0</v>
      </c>
      <c r="AC71" s="186">
        <v>0</v>
      </c>
    </row>
    <row r="72" spans="1:29" ht="25.5">
      <c r="A72" s="316"/>
      <c r="B72" s="319"/>
      <c r="C72" s="274"/>
      <c r="D72" s="322"/>
      <c r="E72" s="161" t="s">
        <v>298</v>
      </c>
      <c r="F72" s="191" t="s">
        <v>241</v>
      </c>
      <c r="G72" s="303" t="s">
        <v>589</v>
      </c>
      <c r="H72" s="269"/>
      <c r="I72" s="270"/>
      <c r="J72" s="302" t="s">
        <v>390</v>
      </c>
      <c r="K72" s="269"/>
      <c r="L72" s="270"/>
      <c r="M72" s="186">
        <v>0</v>
      </c>
      <c r="N72" s="305">
        <v>0</v>
      </c>
      <c r="O72" s="270"/>
      <c r="P72" s="186">
        <v>0</v>
      </c>
      <c r="Q72" s="305">
        <v>0</v>
      </c>
      <c r="R72" s="269"/>
      <c r="S72" s="269"/>
      <c r="T72" s="270"/>
      <c r="U72" s="186">
        <v>0</v>
      </c>
      <c r="V72" s="186">
        <v>0</v>
      </c>
      <c r="W72" s="186">
        <v>0</v>
      </c>
      <c r="X72" s="186">
        <v>0</v>
      </c>
      <c r="Y72" s="186">
        <v>0</v>
      </c>
      <c r="Z72" s="186">
        <v>0</v>
      </c>
      <c r="AA72" s="186">
        <v>0</v>
      </c>
      <c r="AB72" s="186">
        <v>0</v>
      </c>
      <c r="AC72" s="186">
        <v>0</v>
      </c>
    </row>
    <row r="73" spans="1:29" ht="14.25">
      <c r="A73" s="316"/>
      <c r="B73" s="320"/>
      <c r="C73" s="283"/>
      <c r="D73" s="284"/>
      <c r="E73" s="304" t="s">
        <v>434</v>
      </c>
      <c r="F73" s="269"/>
      <c r="G73" s="269"/>
      <c r="H73" s="269"/>
      <c r="I73" s="269"/>
      <c r="J73" s="269"/>
      <c r="K73" s="269"/>
      <c r="L73" s="270"/>
      <c r="M73" s="183">
        <v>0</v>
      </c>
      <c r="N73" s="306">
        <v>0</v>
      </c>
      <c r="O73" s="270"/>
      <c r="P73" s="183">
        <v>0</v>
      </c>
      <c r="Q73" s="306">
        <v>0</v>
      </c>
      <c r="R73" s="269"/>
      <c r="S73" s="269"/>
      <c r="T73" s="270"/>
      <c r="U73" s="183">
        <v>0</v>
      </c>
      <c r="V73" s="183">
        <v>0</v>
      </c>
      <c r="W73" s="183">
        <v>0</v>
      </c>
      <c r="X73" s="183">
        <v>0</v>
      </c>
      <c r="Y73" s="183">
        <v>0</v>
      </c>
      <c r="Z73" s="183">
        <v>0</v>
      </c>
      <c r="AA73" s="183">
        <v>0</v>
      </c>
      <c r="AB73" s="183">
        <v>0</v>
      </c>
      <c r="AC73" s="183">
        <v>0</v>
      </c>
    </row>
    <row r="74" spans="1:29" ht="14.25">
      <c r="A74" s="317"/>
      <c r="B74" s="304" t="s">
        <v>12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70"/>
      <c r="M74" s="183">
        <v>519800</v>
      </c>
      <c r="N74" s="306">
        <v>30300</v>
      </c>
      <c r="O74" s="270"/>
      <c r="P74" s="183">
        <v>0</v>
      </c>
      <c r="Q74" s="306">
        <v>0</v>
      </c>
      <c r="R74" s="269"/>
      <c r="S74" s="269"/>
      <c r="T74" s="270"/>
      <c r="U74" s="183">
        <v>28700</v>
      </c>
      <c r="V74" s="183">
        <v>0</v>
      </c>
      <c r="W74" s="183">
        <v>0</v>
      </c>
      <c r="X74" s="183">
        <v>43100</v>
      </c>
      <c r="Y74" s="183">
        <v>0</v>
      </c>
      <c r="Z74" s="183">
        <v>0</v>
      </c>
      <c r="AA74" s="183">
        <v>0</v>
      </c>
      <c r="AB74" s="183">
        <v>0</v>
      </c>
      <c r="AC74" s="183">
        <v>621900</v>
      </c>
    </row>
    <row r="75" spans="1:29" ht="14.25">
      <c r="A75" s="315" t="s">
        <v>298</v>
      </c>
      <c r="B75" s="318" t="s">
        <v>343</v>
      </c>
      <c r="C75" s="321" t="s">
        <v>590</v>
      </c>
      <c r="D75" s="279"/>
      <c r="E75" s="161" t="s">
        <v>298</v>
      </c>
      <c r="F75" s="191" t="s">
        <v>453</v>
      </c>
      <c r="G75" s="303" t="s">
        <v>652</v>
      </c>
      <c r="H75" s="269"/>
      <c r="I75" s="270"/>
      <c r="J75" s="302" t="s">
        <v>390</v>
      </c>
      <c r="K75" s="269"/>
      <c r="L75" s="270"/>
      <c r="M75" s="186">
        <v>0</v>
      </c>
      <c r="N75" s="305">
        <v>0</v>
      </c>
      <c r="O75" s="270"/>
      <c r="P75" s="186">
        <v>0</v>
      </c>
      <c r="Q75" s="305">
        <v>0</v>
      </c>
      <c r="R75" s="269"/>
      <c r="S75" s="269"/>
      <c r="T75" s="270"/>
      <c r="U75" s="186">
        <v>0</v>
      </c>
      <c r="V75" s="186">
        <v>0</v>
      </c>
      <c r="W75" s="186">
        <v>0</v>
      </c>
      <c r="X75" s="186">
        <v>0</v>
      </c>
      <c r="Y75" s="186">
        <v>0</v>
      </c>
      <c r="Z75" s="186">
        <v>0</v>
      </c>
      <c r="AA75" s="186">
        <v>0</v>
      </c>
      <c r="AB75" s="186">
        <v>0</v>
      </c>
      <c r="AC75" s="186">
        <v>0</v>
      </c>
    </row>
    <row r="76" spans="1:29" ht="14.25">
      <c r="A76" s="316"/>
      <c r="B76" s="319"/>
      <c r="C76" s="274"/>
      <c r="D76" s="322"/>
      <c r="E76" s="161" t="s">
        <v>298</v>
      </c>
      <c r="F76" s="191" t="s">
        <v>435</v>
      </c>
      <c r="G76" s="303" t="s">
        <v>591</v>
      </c>
      <c r="H76" s="269"/>
      <c r="I76" s="270"/>
      <c r="J76" s="302" t="s">
        <v>390</v>
      </c>
      <c r="K76" s="269"/>
      <c r="L76" s="270"/>
      <c r="M76" s="186">
        <v>0</v>
      </c>
      <c r="N76" s="305">
        <v>0</v>
      </c>
      <c r="O76" s="270"/>
      <c r="P76" s="186">
        <v>0</v>
      </c>
      <c r="Q76" s="305">
        <v>0</v>
      </c>
      <c r="R76" s="269"/>
      <c r="S76" s="269"/>
      <c r="T76" s="270"/>
      <c r="U76" s="186">
        <v>0</v>
      </c>
      <c r="V76" s="186">
        <v>0</v>
      </c>
      <c r="W76" s="186">
        <v>0</v>
      </c>
      <c r="X76" s="186">
        <v>0</v>
      </c>
      <c r="Y76" s="186">
        <v>0</v>
      </c>
      <c r="Z76" s="186">
        <v>0</v>
      </c>
      <c r="AA76" s="186">
        <v>404700</v>
      </c>
      <c r="AB76" s="186">
        <v>0</v>
      </c>
      <c r="AC76" s="186">
        <v>404700</v>
      </c>
    </row>
    <row r="77" spans="1:29" ht="14.25">
      <c r="A77" s="316"/>
      <c r="B77" s="319"/>
      <c r="C77" s="274"/>
      <c r="D77" s="322"/>
      <c r="E77" s="161" t="s">
        <v>298</v>
      </c>
      <c r="F77" s="191" t="s">
        <v>454</v>
      </c>
      <c r="G77" s="303" t="s">
        <v>592</v>
      </c>
      <c r="H77" s="269"/>
      <c r="I77" s="270"/>
      <c r="J77" s="302" t="s">
        <v>390</v>
      </c>
      <c r="K77" s="269"/>
      <c r="L77" s="270"/>
      <c r="M77" s="186">
        <v>0</v>
      </c>
      <c r="N77" s="305">
        <v>0</v>
      </c>
      <c r="O77" s="270"/>
      <c r="P77" s="186">
        <v>0</v>
      </c>
      <c r="Q77" s="305">
        <v>0</v>
      </c>
      <c r="R77" s="269"/>
      <c r="S77" s="269"/>
      <c r="T77" s="270"/>
      <c r="U77" s="186">
        <v>0</v>
      </c>
      <c r="V77" s="186">
        <v>0</v>
      </c>
      <c r="W77" s="186">
        <v>0</v>
      </c>
      <c r="X77" s="186">
        <v>0</v>
      </c>
      <c r="Y77" s="186">
        <v>0</v>
      </c>
      <c r="Z77" s="186">
        <v>0</v>
      </c>
      <c r="AA77" s="186">
        <v>763400</v>
      </c>
      <c r="AB77" s="186">
        <v>0</v>
      </c>
      <c r="AC77" s="186">
        <v>763400</v>
      </c>
    </row>
    <row r="78" spans="1:29" ht="14.25">
      <c r="A78" s="316"/>
      <c r="B78" s="320"/>
      <c r="C78" s="283"/>
      <c r="D78" s="284"/>
      <c r="E78" s="304" t="s">
        <v>434</v>
      </c>
      <c r="F78" s="269"/>
      <c r="G78" s="269"/>
      <c r="H78" s="269"/>
      <c r="I78" s="269"/>
      <c r="J78" s="269"/>
      <c r="K78" s="269"/>
      <c r="L78" s="270"/>
      <c r="M78" s="183">
        <v>0</v>
      </c>
      <c r="N78" s="306">
        <v>0</v>
      </c>
      <c r="O78" s="270"/>
      <c r="P78" s="183">
        <v>0</v>
      </c>
      <c r="Q78" s="306">
        <v>0</v>
      </c>
      <c r="R78" s="269"/>
      <c r="S78" s="269"/>
      <c r="T78" s="270"/>
      <c r="U78" s="183">
        <v>0</v>
      </c>
      <c r="V78" s="183">
        <v>0</v>
      </c>
      <c r="W78" s="183">
        <v>0</v>
      </c>
      <c r="X78" s="183">
        <v>0</v>
      </c>
      <c r="Y78" s="183">
        <v>0</v>
      </c>
      <c r="Z78" s="183">
        <v>0</v>
      </c>
      <c r="AA78" s="183">
        <v>1168100</v>
      </c>
      <c r="AB78" s="183">
        <v>0</v>
      </c>
      <c r="AC78" s="183">
        <v>1168100</v>
      </c>
    </row>
    <row r="79" spans="1:29" ht="14.25">
      <c r="A79" s="317"/>
      <c r="B79" s="304" t="s">
        <v>12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70"/>
      <c r="M79" s="183">
        <v>0</v>
      </c>
      <c r="N79" s="306">
        <v>0</v>
      </c>
      <c r="O79" s="270"/>
      <c r="P79" s="183">
        <v>0</v>
      </c>
      <c r="Q79" s="306">
        <v>0</v>
      </c>
      <c r="R79" s="269"/>
      <c r="S79" s="269"/>
      <c r="T79" s="270"/>
      <c r="U79" s="183">
        <v>211800</v>
      </c>
      <c r="V79" s="183">
        <v>0</v>
      </c>
      <c r="W79" s="183">
        <v>0</v>
      </c>
      <c r="X79" s="183">
        <v>0</v>
      </c>
      <c r="Y79" s="183">
        <v>0</v>
      </c>
      <c r="Z79" s="183">
        <v>0</v>
      </c>
      <c r="AA79" s="183">
        <v>2596800</v>
      </c>
      <c r="AB79" s="183">
        <v>0</v>
      </c>
      <c r="AC79" s="183">
        <v>2808600</v>
      </c>
    </row>
    <row r="80" spans="1:29" ht="25.5">
      <c r="A80" s="315" t="s">
        <v>298</v>
      </c>
      <c r="B80" s="318" t="s">
        <v>345</v>
      </c>
      <c r="C80" s="321" t="s">
        <v>593</v>
      </c>
      <c r="D80" s="279"/>
      <c r="E80" s="161" t="s">
        <v>298</v>
      </c>
      <c r="F80" s="191" t="s">
        <v>425</v>
      </c>
      <c r="G80" s="303" t="s">
        <v>594</v>
      </c>
      <c r="H80" s="269"/>
      <c r="I80" s="270"/>
      <c r="J80" s="302" t="s">
        <v>390</v>
      </c>
      <c r="K80" s="269"/>
      <c r="L80" s="270"/>
      <c r="M80" s="186">
        <v>0</v>
      </c>
      <c r="N80" s="305">
        <v>0</v>
      </c>
      <c r="O80" s="270"/>
      <c r="P80" s="186">
        <v>0</v>
      </c>
      <c r="Q80" s="305">
        <v>0</v>
      </c>
      <c r="R80" s="269"/>
      <c r="S80" s="269"/>
      <c r="T80" s="270"/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6">
        <v>0</v>
      </c>
      <c r="AC80" s="186">
        <v>0</v>
      </c>
    </row>
    <row r="81" spans="1:29" ht="14.25">
      <c r="A81" s="316"/>
      <c r="B81" s="319"/>
      <c r="C81" s="274"/>
      <c r="D81" s="322"/>
      <c r="E81" s="161" t="s">
        <v>298</v>
      </c>
      <c r="F81" s="191" t="s">
        <v>426</v>
      </c>
      <c r="G81" s="303" t="s">
        <v>595</v>
      </c>
      <c r="H81" s="269"/>
      <c r="I81" s="270"/>
      <c r="J81" s="302" t="s">
        <v>390</v>
      </c>
      <c r="K81" s="269"/>
      <c r="L81" s="270"/>
      <c r="M81" s="186">
        <v>0</v>
      </c>
      <c r="N81" s="305">
        <v>0</v>
      </c>
      <c r="O81" s="270"/>
      <c r="P81" s="186">
        <v>0</v>
      </c>
      <c r="Q81" s="305">
        <v>0</v>
      </c>
      <c r="R81" s="269"/>
      <c r="S81" s="269"/>
      <c r="T81" s="270"/>
      <c r="U81" s="186">
        <v>0</v>
      </c>
      <c r="V81" s="186">
        <v>0</v>
      </c>
      <c r="W81" s="186">
        <v>0</v>
      </c>
      <c r="X81" s="186">
        <v>0</v>
      </c>
      <c r="Y81" s="186">
        <v>0</v>
      </c>
      <c r="Z81" s="186">
        <v>0</v>
      </c>
      <c r="AA81" s="186">
        <v>0</v>
      </c>
      <c r="AB81" s="186">
        <v>0</v>
      </c>
      <c r="AC81" s="186">
        <v>0</v>
      </c>
    </row>
    <row r="82" spans="1:29" ht="14.25">
      <c r="A82" s="316"/>
      <c r="B82" s="320"/>
      <c r="C82" s="283"/>
      <c r="D82" s="284"/>
      <c r="E82" s="304" t="s">
        <v>434</v>
      </c>
      <c r="F82" s="269"/>
      <c r="G82" s="269"/>
      <c r="H82" s="269"/>
      <c r="I82" s="269"/>
      <c r="J82" s="269"/>
      <c r="K82" s="269"/>
      <c r="L82" s="270"/>
      <c r="M82" s="183">
        <v>0</v>
      </c>
      <c r="N82" s="306">
        <v>0</v>
      </c>
      <c r="O82" s="270"/>
      <c r="P82" s="183">
        <v>0</v>
      </c>
      <c r="Q82" s="306">
        <v>0</v>
      </c>
      <c r="R82" s="269"/>
      <c r="S82" s="269"/>
      <c r="T82" s="270"/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83">
        <v>0</v>
      </c>
      <c r="AB82" s="183">
        <v>0</v>
      </c>
      <c r="AC82" s="183">
        <v>0</v>
      </c>
    </row>
    <row r="83" spans="1:29" ht="14.25">
      <c r="A83" s="317"/>
      <c r="B83" s="304" t="s">
        <v>12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70"/>
      <c r="M83" s="183">
        <v>11000</v>
      </c>
      <c r="N83" s="306">
        <v>0</v>
      </c>
      <c r="O83" s="270"/>
      <c r="P83" s="183">
        <v>0</v>
      </c>
      <c r="Q83" s="306">
        <v>1802040</v>
      </c>
      <c r="R83" s="269"/>
      <c r="S83" s="269"/>
      <c r="T83" s="270"/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83">
        <v>0</v>
      </c>
      <c r="AC83" s="183">
        <v>1813040</v>
      </c>
    </row>
    <row r="84" spans="1:29" ht="14.25">
      <c r="A84" s="184" t="s">
        <v>298</v>
      </c>
      <c r="B84" s="304" t="s">
        <v>427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70"/>
      <c r="M84" s="183">
        <v>627882.8</v>
      </c>
      <c r="N84" s="306">
        <v>211847</v>
      </c>
      <c r="O84" s="270"/>
      <c r="P84" s="183">
        <v>0</v>
      </c>
      <c r="Q84" s="306">
        <v>124823</v>
      </c>
      <c r="R84" s="269"/>
      <c r="S84" s="269"/>
      <c r="T84" s="270"/>
      <c r="U84" s="183">
        <v>77705.56</v>
      </c>
      <c r="V84" s="183">
        <v>10000</v>
      </c>
      <c r="W84" s="183">
        <v>45000</v>
      </c>
      <c r="X84" s="183">
        <v>136975</v>
      </c>
      <c r="Y84" s="183">
        <v>0</v>
      </c>
      <c r="Z84" s="183">
        <v>0</v>
      </c>
      <c r="AA84" s="183">
        <v>1168100</v>
      </c>
      <c r="AB84" s="183">
        <v>833802</v>
      </c>
      <c r="AC84" s="183">
        <v>3236135.36</v>
      </c>
    </row>
    <row r="85" spans="1:29" ht="14.25">
      <c r="A85" s="184" t="s">
        <v>298</v>
      </c>
      <c r="B85" s="304" t="s">
        <v>428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70"/>
      <c r="M85" s="183">
        <v>7384431.76</v>
      </c>
      <c r="N85" s="306">
        <v>2041409</v>
      </c>
      <c r="O85" s="270"/>
      <c r="P85" s="183">
        <v>158969</v>
      </c>
      <c r="Q85" s="306">
        <v>3020322.64</v>
      </c>
      <c r="R85" s="269"/>
      <c r="S85" s="269"/>
      <c r="T85" s="270"/>
      <c r="U85" s="183">
        <v>1411244.54</v>
      </c>
      <c r="V85" s="183">
        <v>111000</v>
      </c>
      <c r="W85" s="183">
        <v>45000</v>
      </c>
      <c r="X85" s="183">
        <v>1283713.63</v>
      </c>
      <c r="Y85" s="183">
        <v>126503</v>
      </c>
      <c r="Z85" s="183">
        <v>34152</v>
      </c>
      <c r="AA85" s="183">
        <v>2596800</v>
      </c>
      <c r="AB85" s="183">
        <v>9248735</v>
      </c>
      <c r="AC85" s="183">
        <v>27462280.57</v>
      </c>
    </row>
  </sheetData>
  <sheetProtection/>
  <mergeCells count="324">
    <mergeCell ref="Q58:T58"/>
    <mergeCell ref="A61:A67"/>
    <mergeCell ref="B61:B66"/>
    <mergeCell ref="C61:D66"/>
    <mergeCell ref="G61:I61"/>
    <mergeCell ref="J61:L61"/>
    <mergeCell ref="N61:O61"/>
    <mergeCell ref="Q61:T61"/>
    <mergeCell ref="A49:A58"/>
    <mergeCell ref="Q54:T54"/>
    <mergeCell ref="C49:D57"/>
    <mergeCell ref="G56:I56"/>
    <mergeCell ref="J56:L56"/>
    <mergeCell ref="E57:L57"/>
    <mergeCell ref="B58:L58"/>
    <mergeCell ref="N58:O58"/>
    <mergeCell ref="B49:B57"/>
    <mergeCell ref="N54:O54"/>
    <mergeCell ref="G55:I55"/>
    <mergeCell ref="J55:L55"/>
    <mergeCell ref="A43:A48"/>
    <mergeCell ref="B43:B47"/>
    <mergeCell ref="C43:D47"/>
    <mergeCell ref="G46:I46"/>
    <mergeCell ref="J46:L46"/>
    <mergeCell ref="E47:L47"/>
    <mergeCell ref="B48:L48"/>
    <mergeCell ref="G44:I44"/>
    <mergeCell ref="J44:L44"/>
    <mergeCell ref="G45:I45"/>
    <mergeCell ref="A38:A42"/>
    <mergeCell ref="B38:B41"/>
    <mergeCell ref="C38:D41"/>
    <mergeCell ref="G40:I40"/>
    <mergeCell ref="J40:L40"/>
    <mergeCell ref="E41:L41"/>
    <mergeCell ref="B42:L42"/>
    <mergeCell ref="B29:L29"/>
    <mergeCell ref="A30:A37"/>
    <mergeCell ref="B30:B36"/>
    <mergeCell ref="C30:D36"/>
    <mergeCell ref="G35:I35"/>
    <mergeCell ref="J35:L35"/>
    <mergeCell ref="E36:L36"/>
    <mergeCell ref="B37:L37"/>
    <mergeCell ref="J27:L27"/>
    <mergeCell ref="N27:O27"/>
    <mergeCell ref="Q27:T27"/>
    <mergeCell ref="E28:L28"/>
    <mergeCell ref="N28:O28"/>
    <mergeCell ref="Q28:T28"/>
    <mergeCell ref="J18:L18"/>
    <mergeCell ref="E20:L20"/>
    <mergeCell ref="B21:L21"/>
    <mergeCell ref="A22:A29"/>
    <mergeCell ref="B22:B28"/>
    <mergeCell ref="C22:D28"/>
    <mergeCell ref="G25:I25"/>
    <mergeCell ref="J25:L25"/>
    <mergeCell ref="G26:I26"/>
    <mergeCell ref="J26:L26"/>
    <mergeCell ref="Z8:Z11"/>
    <mergeCell ref="AA8:AA11"/>
    <mergeCell ref="AB8:AB11"/>
    <mergeCell ref="A10:C10"/>
    <mergeCell ref="A13:A21"/>
    <mergeCell ref="B13:B20"/>
    <mergeCell ref="C13:D20"/>
    <mergeCell ref="G17:I17"/>
    <mergeCell ref="J17:L17"/>
    <mergeCell ref="G18:I18"/>
    <mergeCell ref="Q8:T11"/>
    <mergeCell ref="U8:U11"/>
    <mergeCell ref="V8:V11"/>
    <mergeCell ref="W8:W11"/>
    <mergeCell ref="X8:X11"/>
    <mergeCell ref="Y8:Y11"/>
    <mergeCell ref="AB5:AB6"/>
    <mergeCell ref="AC5:AC12"/>
    <mergeCell ref="K6:K8"/>
    <mergeCell ref="M7:O7"/>
    <mergeCell ref="Q7:U7"/>
    <mergeCell ref="V7:W7"/>
    <mergeCell ref="Y7:Z7"/>
    <mergeCell ref="M8:M11"/>
    <mergeCell ref="N8:O11"/>
    <mergeCell ref="P8:P11"/>
    <mergeCell ref="A2:S2"/>
    <mergeCell ref="A3:S3"/>
    <mergeCell ref="M5:O6"/>
    <mergeCell ref="P5:P6"/>
    <mergeCell ref="Q5:U6"/>
    <mergeCell ref="B85:L85"/>
    <mergeCell ref="N85:O85"/>
    <mergeCell ref="Q85:T85"/>
    <mergeCell ref="A80:A83"/>
    <mergeCell ref="B80:B82"/>
    <mergeCell ref="C80:D82"/>
    <mergeCell ref="G81:I81"/>
    <mergeCell ref="J81:L81"/>
    <mergeCell ref="E82:L82"/>
    <mergeCell ref="Q80:T80"/>
    <mergeCell ref="A75:A79"/>
    <mergeCell ref="B75:B78"/>
    <mergeCell ref="C75:D78"/>
    <mergeCell ref="G77:I77"/>
    <mergeCell ref="J77:L77"/>
    <mergeCell ref="E78:L78"/>
    <mergeCell ref="B79:L79"/>
    <mergeCell ref="G75:I75"/>
    <mergeCell ref="J75:L75"/>
    <mergeCell ref="G76:I76"/>
    <mergeCell ref="A68:A74"/>
    <mergeCell ref="B68:B73"/>
    <mergeCell ref="C68:D73"/>
    <mergeCell ref="G72:I72"/>
    <mergeCell ref="J72:L72"/>
    <mergeCell ref="B74:L74"/>
    <mergeCell ref="G69:I69"/>
    <mergeCell ref="J69:L69"/>
    <mergeCell ref="G65:I65"/>
    <mergeCell ref="J65:L65"/>
    <mergeCell ref="E66:L66"/>
    <mergeCell ref="B67:L67"/>
    <mergeCell ref="N55:O55"/>
    <mergeCell ref="Q55:T55"/>
    <mergeCell ref="N56:O56"/>
    <mergeCell ref="Q56:T56"/>
    <mergeCell ref="G52:I52"/>
    <mergeCell ref="J52:L52"/>
    <mergeCell ref="G53:I53"/>
    <mergeCell ref="J53:L53"/>
    <mergeCell ref="G54:I54"/>
    <mergeCell ref="J54:L54"/>
    <mergeCell ref="J45:L45"/>
    <mergeCell ref="G38:I38"/>
    <mergeCell ref="J38:L38"/>
    <mergeCell ref="G39:I39"/>
    <mergeCell ref="J39:L39"/>
    <mergeCell ref="G23:I23"/>
    <mergeCell ref="J23:L23"/>
    <mergeCell ref="G24:I24"/>
    <mergeCell ref="J24:L24"/>
    <mergeCell ref="G27:I27"/>
    <mergeCell ref="G22:I22"/>
    <mergeCell ref="G15:I15"/>
    <mergeCell ref="J15:L15"/>
    <mergeCell ref="G16:I16"/>
    <mergeCell ref="J16:L16"/>
    <mergeCell ref="V5:W6"/>
    <mergeCell ref="N22:O22"/>
    <mergeCell ref="Q22:T22"/>
    <mergeCell ref="N20:O20"/>
    <mergeCell ref="Q12:T12"/>
    <mergeCell ref="X5:X6"/>
    <mergeCell ref="Y5:Z6"/>
    <mergeCell ref="AA5:AA6"/>
    <mergeCell ref="N25:O25"/>
    <mergeCell ref="A1:S1"/>
    <mergeCell ref="J22:L22"/>
    <mergeCell ref="N14:O14"/>
    <mergeCell ref="Q20:T20"/>
    <mergeCell ref="N21:O21"/>
    <mergeCell ref="Q21:T21"/>
    <mergeCell ref="N26:O26"/>
    <mergeCell ref="Q26:T26"/>
    <mergeCell ref="N35:O35"/>
    <mergeCell ref="Q35:T35"/>
    <mergeCell ref="N33:O33"/>
    <mergeCell ref="N24:O24"/>
    <mergeCell ref="Q34:T34"/>
    <mergeCell ref="N31:O31"/>
    <mergeCell ref="Q24:T24"/>
    <mergeCell ref="Q25:T25"/>
    <mergeCell ref="G19:I19"/>
    <mergeCell ref="J19:L19"/>
    <mergeCell ref="Q13:T13"/>
    <mergeCell ref="N16:O16"/>
    <mergeCell ref="Q14:T14"/>
    <mergeCell ref="N23:O23"/>
    <mergeCell ref="N18:O18"/>
    <mergeCell ref="Q18:T18"/>
    <mergeCell ref="N13:O13"/>
    <mergeCell ref="Q15:T15"/>
    <mergeCell ref="Q33:T33"/>
    <mergeCell ref="N15:O15"/>
    <mergeCell ref="N12:O12"/>
    <mergeCell ref="N19:O19"/>
    <mergeCell ref="Q19:T19"/>
    <mergeCell ref="Q30:T30"/>
    <mergeCell ref="Q31:T31"/>
    <mergeCell ref="Q16:T16"/>
    <mergeCell ref="N17:O17"/>
    <mergeCell ref="Q17:T17"/>
    <mergeCell ref="N34:O34"/>
    <mergeCell ref="G30:I30"/>
    <mergeCell ref="J30:L30"/>
    <mergeCell ref="N30:O30"/>
    <mergeCell ref="G33:I33"/>
    <mergeCell ref="J33:L33"/>
    <mergeCell ref="G34:I34"/>
    <mergeCell ref="J34:L34"/>
    <mergeCell ref="Q39:T39"/>
    <mergeCell ref="N40:O40"/>
    <mergeCell ref="Q40:T40"/>
    <mergeCell ref="Q37:T37"/>
    <mergeCell ref="N38:O38"/>
    <mergeCell ref="N37:O37"/>
    <mergeCell ref="Q38:T38"/>
    <mergeCell ref="N36:O36"/>
    <mergeCell ref="N49:O49"/>
    <mergeCell ref="Q49:T49"/>
    <mergeCell ref="Q46:T46"/>
    <mergeCell ref="N47:O47"/>
    <mergeCell ref="Q47:T47"/>
    <mergeCell ref="N45:O45"/>
    <mergeCell ref="Q45:T45"/>
    <mergeCell ref="N44:O44"/>
    <mergeCell ref="N39:O39"/>
    <mergeCell ref="Q67:T67"/>
    <mergeCell ref="N68:O68"/>
    <mergeCell ref="Q68:T68"/>
    <mergeCell ref="N65:O65"/>
    <mergeCell ref="Q65:T65"/>
    <mergeCell ref="N66:O66"/>
    <mergeCell ref="N67:O67"/>
    <mergeCell ref="N72:O72"/>
    <mergeCell ref="N41:O41"/>
    <mergeCell ref="Q36:T36"/>
    <mergeCell ref="N42:O42"/>
    <mergeCell ref="N43:O43"/>
    <mergeCell ref="N64:O64"/>
    <mergeCell ref="N50:O50"/>
    <mergeCell ref="Q50:T50"/>
    <mergeCell ref="N48:O48"/>
    <mergeCell ref="N69:O69"/>
    <mergeCell ref="N74:O74"/>
    <mergeCell ref="N73:O73"/>
    <mergeCell ref="Q74:T74"/>
    <mergeCell ref="N70:O70"/>
    <mergeCell ref="Q66:T66"/>
    <mergeCell ref="N46:O46"/>
    <mergeCell ref="Q73:T73"/>
    <mergeCell ref="Q71:T71"/>
    <mergeCell ref="N52:O52"/>
    <mergeCell ref="Q52:T52"/>
    <mergeCell ref="Q69:T69"/>
    <mergeCell ref="J70:L70"/>
    <mergeCell ref="Q41:T41"/>
    <mergeCell ref="Q42:T42"/>
    <mergeCell ref="Q43:T43"/>
    <mergeCell ref="Q70:T70"/>
    <mergeCell ref="N51:O51"/>
    <mergeCell ref="Q48:T48"/>
    <mergeCell ref="Q44:T44"/>
    <mergeCell ref="J51:L51"/>
    <mergeCell ref="N75:O75"/>
    <mergeCell ref="Q75:T75"/>
    <mergeCell ref="N76:O76"/>
    <mergeCell ref="Q76:T76"/>
    <mergeCell ref="G70:I70"/>
    <mergeCell ref="G64:I64"/>
    <mergeCell ref="J64:L64"/>
    <mergeCell ref="N71:O71"/>
    <mergeCell ref="Q64:T64"/>
    <mergeCell ref="Q72:T72"/>
    <mergeCell ref="N83:O83"/>
    <mergeCell ref="Q83:T83"/>
    <mergeCell ref="N77:O77"/>
    <mergeCell ref="Q77:T77"/>
    <mergeCell ref="N78:O78"/>
    <mergeCell ref="Q78:T78"/>
    <mergeCell ref="Q81:T81"/>
    <mergeCell ref="N82:O82"/>
    <mergeCell ref="N79:O79"/>
    <mergeCell ref="Q79:T79"/>
    <mergeCell ref="N84:O84"/>
    <mergeCell ref="Q84:T84"/>
    <mergeCell ref="Q82:T82"/>
    <mergeCell ref="N81:O81"/>
    <mergeCell ref="N80:O80"/>
    <mergeCell ref="G14:I14"/>
    <mergeCell ref="J14:L14"/>
    <mergeCell ref="G43:I43"/>
    <mergeCell ref="J43:L43"/>
    <mergeCell ref="J31:L31"/>
    <mergeCell ref="G13:I13"/>
    <mergeCell ref="J13:L13"/>
    <mergeCell ref="Q23:T23"/>
    <mergeCell ref="G32:I32"/>
    <mergeCell ref="J32:L32"/>
    <mergeCell ref="N29:O29"/>
    <mergeCell ref="Q29:T29"/>
    <mergeCell ref="G31:I31"/>
    <mergeCell ref="N32:O32"/>
    <mergeCell ref="Q32:T32"/>
    <mergeCell ref="G49:I49"/>
    <mergeCell ref="J49:L49"/>
    <mergeCell ref="N53:O53"/>
    <mergeCell ref="Q53:T53"/>
    <mergeCell ref="Q51:T51"/>
    <mergeCell ref="G51:I51"/>
    <mergeCell ref="G50:I50"/>
    <mergeCell ref="J50:L50"/>
    <mergeCell ref="N63:O63"/>
    <mergeCell ref="Q63:T63"/>
    <mergeCell ref="G68:I68"/>
    <mergeCell ref="J68:L68"/>
    <mergeCell ref="N57:O57"/>
    <mergeCell ref="Q57:T57"/>
    <mergeCell ref="G62:I62"/>
    <mergeCell ref="J62:L62"/>
    <mergeCell ref="N62:O62"/>
    <mergeCell ref="Q62:T62"/>
    <mergeCell ref="J76:L76"/>
    <mergeCell ref="G80:I80"/>
    <mergeCell ref="J80:L80"/>
    <mergeCell ref="B83:L83"/>
    <mergeCell ref="B84:L84"/>
    <mergeCell ref="G63:I63"/>
    <mergeCell ref="J63:L63"/>
    <mergeCell ref="G71:I71"/>
    <mergeCell ref="J71:L71"/>
    <mergeCell ref="E73:L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0.85546875" style="134" customWidth="1"/>
    <col min="2" max="2" width="18.00390625" style="134" customWidth="1"/>
    <col min="3" max="3" width="4.28125" style="134" customWidth="1"/>
    <col min="4" max="4" width="6.57421875" style="134" customWidth="1"/>
    <col min="5" max="5" width="0.42578125" style="134" customWidth="1"/>
    <col min="6" max="6" width="19.00390625" style="134" customWidth="1"/>
    <col min="7" max="7" width="4.7109375" style="134" customWidth="1"/>
    <col min="8" max="8" width="0.85546875" style="134" customWidth="1"/>
    <col min="9" max="9" width="0.2890625" style="134" customWidth="1"/>
    <col min="10" max="10" width="11.00390625" style="134" customWidth="1"/>
    <col min="11" max="11" width="0.5625" style="134" customWidth="1"/>
    <col min="12" max="13" width="19.7109375" style="134" customWidth="1"/>
    <col min="14" max="14" width="3.421875" style="134" customWidth="1"/>
    <col min="15" max="15" width="16.28125" style="134" customWidth="1"/>
    <col min="16" max="16" width="0" style="134" hidden="1" customWidth="1"/>
    <col min="17" max="17" width="22.421875" style="134" customWidth="1"/>
    <col min="18" max="18" width="15.8515625" style="134" customWidth="1"/>
    <col min="19" max="19" width="0.2890625" style="134" customWidth="1"/>
    <col min="20" max="16384" width="9.140625" style="134" customWidth="1"/>
  </cols>
  <sheetData>
    <row r="1" spans="1:19" ht="18" customHeight="1">
      <c r="A1" s="313" t="s">
        <v>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18" customHeight="1">
      <c r="A2" s="313" t="s">
        <v>429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18" customHeight="1">
      <c r="A3" s="323" t="s">
        <v>758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ht="409.5" customHeight="1" hidden="1"/>
    <row r="5" ht="0.75" customHeight="1"/>
    <row r="6" spans="1:15" ht="14.25" customHeight="1">
      <c r="A6" s="135"/>
      <c r="B6" s="200"/>
      <c r="C6" s="200"/>
      <c r="D6" s="200"/>
      <c r="E6" s="200"/>
      <c r="F6" s="200"/>
      <c r="G6" s="361" t="s">
        <v>370</v>
      </c>
      <c r="H6" s="361"/>
      <c r="I6" s="361"/>
      <c r="J6" s="361"/>
      <c r="K6" s="136"/>
      <c r="L6" s="277" t="s">
        <v>430</v>
      </c>
      <c r="M6" s="277" t="s">
        <v>362</v>
      </c>
      <c r="N6" s="363" t="s">
        <v>6</v>
      </c>
      <c r="O6" s="364"/>
    </row>
    <row r="7" spans="1:15" ht="14.25">
      <c r="A7" s="197"/>
      <c r="B7" s="195"/>
      <c r="C7" s="195"/>
      <c r="D7" s="195"/>
      <c r="E7" s="195"/>
      <c r="F7" s="195"/>
      <c r="G7" s="195"/>
      <c r="H7" s="195"/>
      <c r="I7" s="195"/>
      <c r="J7" s="195"/>
      <c r="K7" s="143"/>
      <c r="L7" s="362"/>
      <c r="M7" s="362"/>
      <c r="N7" s="365"/>
      <c r="O7" s="366"/>
    </row>
    <row r="8" spans="1:15" ht="14.25">
      <c r="A8" s="197"/>
      <c r="B8" s="195"/>
      <c r="C8" s="195"/>
      <c r="D8" s="195"/>
      <c r="E8" s="195"/>
      <c r="F8" s="195"/>
      <c r="G8" s="195"/>
      <c r="H8" s="195"/>
      <c r="I8" s="195"/>
      <c r="J8" s="195"/>
      <c r="K8" s="143"/>
      <c r="L8" s="196" t="s">
        <v>431</v>
      </c>
      <c r="M8" s="196" t="s">
        <v>369</v>
      </c>
      <c r="N8" s="365"/>
      <c r="O8" s="366"/>
    </row>
    <row r="9" spans="1:15" ht="14.25" customHeight="1">
      <c r="A9" s="197"/>
      <c r="B9" s="195"/>
      <c r="C9" s="195"/>
      <c r="D9" s="195"/>
      <c r="E9" s="195"/>
      <c r="F9" s="195"/>
      <c r="G9" s="195"/>
      <c r="H9" s="195"/>
      <c r="I9" s="195"/>
      <c r="J9" s="195"/>
      <c r="K9" s="143"/>
      <c r="L9" s="372" t="s">
        <v>432</v>
      </c>
      <c r="M9" s="372" t="s">
        <v>327</v>
      </c>
      <c r="N9" s="365"/>
      <c r="O9" s="366"/>
    </row>
    <row r="10" spans="1:15" ht="14.25" customHeight="1">
      <c r="A10" s="332" t="s">
        <v>379</v>
      </c>
      <c r="B10" s="369"/>
      <c r="C10" s="369"/>
      <c r="D10" s="195"/>
      <c r="E10" s="195"/>
      <c r="F10" s="195"/>
      <c r="G10" s="195"/>
      <c r="H10" s="195"/>
      <c r="I10" s="195"/>
      <c r="J10" s="195"/>
      <c r="K10" s="143"/>
      <c r="L10" s="373"/>
      <c r="M10" s="373"/>
      <c r="N10" s="365"/>
      <c r="O10" s="366"/>
    </row>
    <row r="11" spans="1:15" ht="14.25">
      <c r="A11" s="332"/>
      <c r="B11" s="369"/>
      <c r="C11" s="369"/>
      <c r="D11" s="195"/>
      <c r="E11" s="195"/>
      <c r="F11" s="195"/>
      <c r="G11" s="195"/>
      <c r="H11" s="195"/>
      <c r="I11" s="195"/>
      <c r="J11" s="195"/>
      <c r="K11" s="143"/>
      <c r="L11" s="370" t="s">
        <v>433</v>
      </c>
      <c r="M11" s="370" t="s">
        <v>388</v>
      </c>
      <c r="N11" s="365"/>
      <c r="O11" s="366"/>
    </row>
    <row r="12" spans="1:15" ht="14.25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37"/>
      <c r="L12" s="371"/>
      <c r="M12" s="371"/>
      <c r="N12" s="367"/>
      <c r="O12" s="368"/>
    </row>
    <row r="13" spans="1:15" ht="14.25" customHeight="1">
      <c r="A13" s="345" t="s">
        <v>298</v>
      </c>
      <c r="B13" s="348" t="s">
        <v>327</v>
      </c>
      <c r="C13" s="351" t="s">
        <v>544</v>
      </c>
      <c r="D13" s="352"/>
      <c r="E13" s="138" t="s">
        <v>298</v>
      </c>
      <c r="F13" s="357" t="s">
        <v>394</v>
      </c>
      <c r="G13" s="358"/>
      <c r="H13" s="358"/>
      <c r="I13" s="359"/>
      <c r="J13" s="360" t="s">
        <v>549</v>
      </c>
      <c r="K13" s="321"/>
      <c r="L13" s="198">
        <v>0</v>
      </c>
      <c r="M13" s="198">
        <v>0</v>
      </c>
      <c r="N13" s="338">
        <v>0</v>
      </c>
      <c r="O13" s="339"/>
    </row>
    <row r="14" spans="1:15" ht="14.25" customHeight="1">
      <c r="A14" s="346"/>
      <c r="B14" s="350"/>
      <c r="C14" s="355"/>
      <c r="D14" s="356"/>
      <c r="E14" s="340" t="s">
        <v>434</v>
      </c>
      <c r="F14" s="341"/>
      <c r="G14" s="341"/>
      <c r="H14" s="341"/>
      <c r="I14" s="341"/>
      <c r="J14" s="341"/>
      <c r="K14" s="342"/>
      <c r="L14" s="198">
        <v>0</v>
      </c>
      <c r="M14" s="198">
        <v>0</v>
      </c>
      <c r="N14" s="338">
        <v>0</v>
      </c>
      <c r="O14" s="339"/>
    </row>
    <row r="15" spans="1:15" ht="14.25" customHeight="1">
      <c r="A15" s="347"/>
      <c r="B15" s="340" t="s">
        <v>12</v>
      </c>
      <c r="C15" s="341"/>
      <c r="D15" s="341"/>
      <c r="E15" s="341"/>
      <c r="F15" s="341"/>
      <c r="G15" s="341"/>
      <c r="H15" s="341"/>
      <c r="I15" s="341"/>
      <c r="J15" s="341"/>
      <c r="K15" s="342"/>
      <c r="L15" s="198">
        <v>0</v>
      </c>
      <c r="M15" s="198">
        <v>8640</v>
      </c>
      <c r="N15" s="338">
        <v>8640</v>
      </c>
      <c r="O15" s="339"/>
    </row>
    <row r="16" spans="1:15" ht="14.25" customHeight="1">
      <c r="A16" s="345" t="s">
        <v>298</v>
      </c>
      <c r="B16" s="348" t="s">
        <v>343</v>
      </c>
      <c r="C16" s="351" t="s">
        <v>590</v>
      </c>
      <c r="D16" s="352"/>
      <c r="E16" s="138" t="s">
        <v>298</v>
      </c>
      <c r="F16" s="357" t="s">
        <v>435</v>
      </c>
      <c r="G16" s="358"/>
      <c r="H16" s="358"/>
      <c r="I16" s="359"/>
      <c r="J16" s="360" t="s">
        <v>591</v>
      </c>
      <c r="K16" s="321"/>
      <c r="L16" s="198">
        <v>0</v>
      </c>
      <c r="M16" s="198">
        <v>0</v>
      </c>
      <c r="N16" s="338">
        <v>0</v>
      </c>
      <c r="O16" s="339"/>
    </row>
    <row r="17" spans="1:15" ht="14.25" customHeight="1">
      <c r="A17" s="346"/>
      <c r="B17" s="349"/>
      <c r="C17" s="353"/>
      <c r="D17" s="354"/>
      <c r="E17" s="138" t="s">
        <v>298</v>
      </c>
      <c r="F17" s="357" t="s">
        <v>454</v>
      </c>
      <c r="G17" s="358"/>
      <c r="H17" s="358"/>
      <c r="I17" s="359"/>
      <c r="J17" s="360" t="s">
        <v>592</v>
      </c>
      <c r="K17" s="321"/>
      <c r="L17" s="198">
        <v>476000</v>
      </c>
      <c r="M17" s="198">
        <v>0</v>
      </c>
      <c r="N17" s="338">
        <v>476000</v>
      </c>
      <c r="O17" s="339"/>
    </row>
    <row r="18" spans="1:15" ht="14.25" customHeight="1">
      <c r="A18" s="346"/>
      <c r="B18" s="350"/>
      <c r="C18" s="355"/>
      <c r="D18" s="356"/>
      <c r="E18" s="340" t="s">
        <v>434</v>
      </c>
      <c r="F18" s="341"/>
      <c r="G18" s="341"/>
      <c r="H18" s="341"/>
      <c r="I18" s="341"/>
      <c r="J18" s="341"/>
      <c r="K18" s="342"/>
      <c r="L18" s="198">
        <v>476000</v>
      </c>
      <c r="M18" s="198">
        <v>0</v>
      </c>
      <c r="N18" s="338">
        <v>476000</v>
      </c>
      <c r="O18" s="339"/>
    </row>
    <row r="19" spans="1:15" ht="14.25" customHeight="1">
      <c r="A19" s="347"/>
      <c r="B19" s="340" t="s">
        <v>12</v>
      </c>
      <c r="C19" s="341"/>
      <c r="D19" s="341"/>
      <c r="E19" s="341"/>
      <c r="F19" s="341"/>
      <c r="G19" s="341"/>
      <c r="H19" s="341"/>
      <c r="I19" s="341"/>
      <c r="J19" s="341"/>
      <c r="K19" s="342"/>
      <c r="L19" s="198">
        <v>5555300</v>
      </c>
      <c r="M19" s="198">
        <v>0</v>
      </c>
      <c r="N19" s="338">
        <v>5555300</v>
      </c>
      <c r="O19" s="339"/>
    </row>
    <row r="20" ht="409.5" customHeight="1" hidden="1"/>
    <row r="21" ht="2.25" customHeight="1"/>
    <row r="22" spans="14:15" ht="14.25">
      <c r="N22" s="343" t="s">
        <v>298</v>
      </c>
      <c r="O22" s="343"/>
    </row>
    <row r="23" spans="14:15" ht="14.25">
      <c r="N23" s="344"/>
      <c r="O23" s="344"/>
    </row>
    <row r="24" spans="1:15" ht="14.25" customHeight="1">
      <c r="A24" s="333" t="s">
        <v>427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5"/>
      <c r="L24" s="199">
        <v>476000</v>
      </c>
      <c r="M24" s="199">
        <v>0</v>
      </c>
      <c r="N24" s="336">
        <v>476000</v>
      </c>
      <c r="O24" s="337"/>
    </row>
    <row r="25" spans="1:15" ht="14.25" customHeight="1">
      <c r="A25" s="333" t="s">
        <v>428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  <c r="L25" s="199">
        <v>5555300</v>
      </c>
      <c r="M25" s="199">
        <v>8640</v>
      </c>
      <c r="N25" s="336">
        <v>5563940</v>
      </c>
      <c r="O25" s="337"/>
    </row>
  </sheetData>
  <sheetProtection/>
  <mergeCells count="40">
    <mergeCell ref="A1:S1"/>
    <mergeCell ref="N13:O13"/>
    <mergeCell ref="N14:O14"/>
    <mergeCell ref="N15:O15"/>
    <mergeCell ref="N16:O16"/>
    <mergeCell ref="N17:O17"/>
    <mergeCell ref="L9:L10"/>
    <mergeCell ref="M9:M10"/>
    <mergeCell ref="A2:S2"/>
    <mergeCell ref="A3:S3"/>
    <mergeCell ref="G6:J6"/>
    <mergeCell ref="L6:L7"/>
    <mergeCell ref="M6:M7"/>
    <mergeCell ref="N6:O12"/>
    <mergeCell ref="A10:C11"/>
    <mergeCell ref="L11:L12"/>
    <mergeCell ref="M11:M12"/>
    <mergeCell ref="A13:A15"/>
    <mergeCell ref="B13:B14"/>
    <mergeCell ref="C13:D14"/>
    <mergeCell ref="F13:I13"/>
    <mergeCell ref="J13:K13"/>
    <mergeCell ref="E14:K14"/>
    <mergeCell ref="B15:K15"/>
    <mergeCell ref="C16:D18"/>
    <mergeCell ref="F16:I16"/>
    <mergeCell ref="J16:K16"/>
    <mergeCell ref="F17:I17"/>
    <mergeCell ref="J17:K17"/>
    <mergeCell ref="E18:K18"/>
    <mergeCell ref="A25:K25"/>
    <mergeCell ref="N25:O25"/>
    <mergeCell ref="N18:O18"/>
    <mergeCell ref="B19:K19"/>
    <mergeCell ref="N19:O19"/>
    <mergeCell ref="N22:O23"/>
    <mergeCell ref="A24:K24"/>
    <mergeCell ref="N24:O24"/>
    <mergeCell ref="A16:A19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0"/>
  <sheetViews>
    <sheetView zoomScaleSheetLayoutView="100" zoomScalePageLayoutView="0" workbookViewId="0" topLeftCell="A49">
      <selection activeCell="L75" sqref="L75"/>
    </sheetView>
  </sheetViews>
  <sheetFormatPr defaultColWidth="9.140625" defaultRowHeight="12.75"/>
  <cols>
    <col min="1" max="1" width="0.71875" style="134" customWidth="1"/>
    <col min="2" max="2" width="10.140625" style="134" customWidth="1"/>
    <col min="3" max="3" width="5.57421875" style="134" customWidth="1"/>
    <col min="4" max="4" width="1.8515625" style="134" customWidth="1"/>
    <col min="5" max="5" width="0.42578125" style="134" customWidth="1"/>
    <col min="6" max="6" width="20.28125" style="134" customWidth="1"/>
    <col min="7" max="7" width="0.85546875" style="134" customWidth="1"/>
    <col min="8" max="8" width="3.28125" style="134" customWidth="1"/>
    <col min="9" max="9" width="0.5625" style="134" hidden="1" customWidth="1"/>
    <col min="10" max="10" width="9.28125" style="134" customWidth="1"/>
    <col min="11" max="11" width="0" style="134" hidden="1" customWidth="1"/>
    <col min="12" max="12" width="12.8515625" style="134" customWidth="1"/>
    <col min="13" max="13" width="12.7109375" style="134" customWidth="1"/>
    <col min="14" max="14" width="0.2890625" style="134" hidden="1" customWidth="1"/>
    <col min="15" max="15" width="12.421875" style="134" customWidth="1"/>
    <col min="16" max="16" width="15.140625" style="134" customWidth="1"/>
    <col min="17" max="17" width="0.42578125" style="134" hidden="1" customWidth="1"/>
    <col min="18" max="18" width="9.140625" style="134" customWidth="1"/>
    <col min="19" max="19" width="4.7109375" style="134" customWidth="1"/>
    <col min="20" max="20" width="10.28125" style="134" hidden="1" customWidth="1"/>
    <col min="21" max="21" width="14.140625" style="134" customWidth="1"/>
    <col min="22" max="22" width="16.421875" style="134" customWidth="1"/>
    <col min="23" max="23" width="15.7109375" style="134" customWidth="1"/>
    <col min="24" max="24" width="16.00390625" style="134" customWidth="1"/>
    <col min="25" max="25" width="14.8515625" style="134" customWidth="1"/>
    <col min="26" max="26" width="15.421875" style="134" customWidth="1"/>
    <col min="27" max="27" width="15.57421875" style="134" customWidth="1"/>
    <col min="28" max="28" width="16.421875" style="134" customWidth="1"/>
    <col min="29" max="29" width="19.00390625" style="134" customWidth="1"/>
    <col min="30" max="30" width="0" style="134" hidden="1" customWidth="1"/>
    <col min="31" max="16384" width="9.140625" style="134" customWidth="1"/>
  </cols>
  <sheetData>
    <row r="1" spans="1:19" ht="18" customHeight="1">
      <c r="A1" s="313" t="s">
        <v>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8" customHeight="1">
      <c r="A2" s="313" t="s">
        <v>436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</row>
    <row r="3" spans="1:19" ht="18" customHeight="1">
      <c r="A3" s="323" t="s">
        <v>759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ht="409.5" customHeight="1" hidden="1"/>
    <row r="5" ht="2.25" customHeight="1" hidden="1"/>
    <row r="6" spans="1:29" ht="23.25" customHeight="1">
      <c r="A6" s="135"/>
      <c r="B6" s="200"/>
      <c r="C6" s="200"/>
      <c r="D6" s="200"/>
      <c r="E6" s="200"/>
      <c r="F6" s="200"/>
      <c r="G6" s="200"/>
      <c r="H6" s="200"/>
      <c r="I6" s="200"/>
      <c r="J6" s="144" t="s">
        <v>370</v>
      </c>
      <c r="L6" s="309" t="s">
        <v>356</v>
      </c>
      <c r="M6" s="278"/>
      <c r="N6" s="278"/>
      <c r="O6" s="279"/>
      <c r="P6" s="309" t="s">
        <v>357</v>
      </c>
      <c r="Q6" s="279"/>
      <c r="R6" s="309" t="s">
        <v>358</v>
      </c>
      <c r="S6" s="278"/>
      <c r="T6" s="278"/>
      <c r="U6" s="279"/>
      <c r="V6" s="309" t="s">
        <v>359</v>
      </c>
      <c r="W6" s="279"/>
      <c r="X6" s="309" t="s">
        <v>360</v>
      </c>
      <c r="Y6" s="309" t="s">
        <v>361</v>
      </c>
      <c r="Z6" s="279"/>
      <c r="AA6" s="309" t="s">
        <v>430</v>
      </c>
      <c r="AB6" s="309" t="s">
        <v>362</v>
      </c>
      <c r="AC6" s="281" t="s">
        <v>6</v>
      </c>
    </row>
    <row r="7" spans="1:29" ht="14.25">
      <c r="A7" s="204"/>
      <c r="B7" s="203"/>
      <c r="C7" s="203"/>
      <c r="D7" s="203"/>
      <c r="E7" s="203"/>
      <c r="F7" s="203"/>
      <c r="G7" s="203"/>
      <c r="H7" s="203"/>
      <c r="I7" s="203"/>
      <c r="J7" s="143"/>
      <c r="L7" s="311"/>
      <c r="M7" s="324"/>
      <c r="N7" s="324"/>
      <c r="O7" s="312"/>
      <c r="P7" s="311"/>
      <c r="Q7" s="312"/>
      <c r="R7" s="311"/>
      <c r="S7" s="324"/>
      <c r="T7" s="324"/>
      <c r="U7" s="312"/>
      <c r="V7" s="311"/>
      <c r="W7" s="312"/>
      <c r="X7" s="310"/>
      <c r="Y7" s="311"/>
      <c r="Z7" s="312"/>
      <c r="AA7" s="310"/>
      <c r="AB7" s="310"/>
      <c r="AC7" s="325"/>
    </row>
    <row r="8" spans="1:29" ht="14.25">
      <c r="A8" s="204"/>
      <c r="B8" s="203"/>
      <c r="C8" s="203"/>
      <c r="D8" s="203"/>
      <c r="E8" s="203"/>
      <c r="F8" s="203"/>
      <c r="G8" s="203"/>
      <c r="H8" s="203"/>
      <c r="I8" s="203"/>
      <c r="J8" s="143"/>
      <c r="L8" s="329" t="s">
        <v>363</v>
      </c>
      <c r="M8" s="314"/>
      <c r="N8" s="314"/>
      <c r="O8" s="308"/>
      <c r="P8" s="329" t="s">
        <v>364</v>
      </c>
      <c r="Q8" s="308"/>
      <c r="R8" s="329" t="s">
        <v>365</v>
      </c>
      <c r="S8" s="314"/>
      <c r="T8" s="314"/>
      <c r="U8" s="308"/>
      <c r="V8" s="329" t="s">
        <v>366</v>
      </c>
      <c r="W8" s="308"/>
      <c r="X8" s="205" t="s">
        <v>367</v>
      </c>
      <c r="Y8" s="329" t="s">
        <v>368</v>
      </c>
      <c r="Z8" s="308"/>
      <c r="AA8" s="205" t="s">
        <v>431</v>
      </c>
      <c r="AB8" s="205" t="s">
        <v>369</v>
      </c>
      <c r="AC8" s="325"/>
    </row>
    <row r="9" spans="1:29" ht="18.75" customHeight="1">
      <c r="A9" s="204"/>
      <c r="B9" s="203"/>
      <c r="C9" s="203"/>
      <c r="D9" s="203"/>
      <c r="E9" s="203"/>
      <c r="F9" s="203"/>
      <c r="G9" s="203"/>
      <c r="H9" s="203"/>
      <c r="I9" s="203"/>
      <c r="J9" s="143"/>
      <c r="L9" s="330" t="s">
        <v>371</v>
      </c>
      <c r="M9" s="330" t="s">
        <v>437</v>
      </c>
      <c r="N9" s="279"/>
      <c r="O9" s="330" t="s">
        <v>372</v>
      </c>
      <c r="P9" s="330" t="s">
        <v>373</v>
      </c>
      <c r="Q9" s="279"/>
      <c r="R9" s="330" t="s">
        <v>374</v>
      </c>
      <c r="S9" s="278"/>
      <c r="T9" s="279"/>
      <c r="U9" s="330" t="s">
        <v>375</v>
      </c>
      <c r="V9" s="330" t="s">
        <v>376</v>
      </c>
      <c r="W9" s="330" t="s">
        <v>438</v>
      </c>
      <c r="X9" s="330" t="s">
        <v>377</v>
      </c>
      <c r="Y9" s="330" t="s">
        <v>439</v>
      </c>
      <c r="Z9" s="330" t="s">
        <v>378</v>
      </c>
      <c r="AA9" s="330" t="s">
        <v>432</v>
      </c>
      <c r="AB9" s="330" t="s">
        <v>327</v>
      </c>
      <c r="AC9" s="325"/>
    </row>
    <row r="10" spans="1:29" ht="16.5" customHeight="1">
      <c r="A10" s="332" t="s">
        <v>379</v>
      </c>
      <c r="B10" s="328"/>
      <c r="C10" s="328"/>
      <c r="D10" s="203"/>
      <c r="E10" s="203"/>
      <c r="F10" s="203"/>
      <c r="G10" s="203"/>
      <c r="H10" s="203"/>
      <c r="I10" s="203"/>
      <c r="J10" s="143"/>
      <c r="L10" s="310"/>
      <c r="M10" s="311"/>
      <c r="N10" s="312"/>
      <c r="O10" s="310"/>
      <c r="P10" s="311"/>
      <c r="Q10" s="312"/>
      <c r="R10" s="311"/>
      <c r="S10" s="324"/>
      <c r="T10" s="312"/>
      <c r="U10" s="310"/>
      <c r="V10" s="310"/>
      <c r="W10" s="310"/>
      <c r="X10" s="310"/>
      <c r="Y10" s="310"/>
      <c r="Z10" s="310"/>
      <c r="AA10" s="310"/>
      <c r="AB10" s="310"/>
      <c r="AC10" s="325"/>
    </row>
    <row r="11" spans="1:29" ht="14.25">
      <c r="A11" s="378"/>
      <c r="B11" s="379"/>
      <c r="C11" s="379"/>
      <c r="D11" s="209"/>
      <c r="E11" s="209"/>
      <c r="F11" s="209"/>
      <c r="G11" s="209"/>
      <c r="H11" s="209"/>
      <c r="I11" s="209"/>
      <c r="J11" s="137"/>
      <c r="L11" s="206" t="s">
        <v>380</v>
      </c>
      <c r="M11" s="307" t="s">
        <v>440</v>
      </c>
      <c r="N11" s="308"/>
      <c r="O11" s="206" t="s">
        <v>381</v>
      </c>
      <c r="P11" s="307" t="s">
        <v>382</v>
      </c>
      <c r="Q11" s="308"/>
      <c r="R11" s="307" t="s">
        <v>383</v>
      </c>
      <c r="S11" s="314"/>
      <c r="T11" s="308"/>
      <c r="U11" s="206" t="s">
        <v>384</v>
      </c>
      <c r="V11" s="206" t="s">
        <v>385</v>
      </c>
      <c r="W11" s="206" t="s">
        <v>441</v>
      </c>
      <c r="X11" s="206" t="s">
        <v>386</v>
      </c>
      <c r="Y11" s="206" t="s">
        <v>442</v>
      </c>
      <c r="Z11" s="206" t="s">
        <v>387</v>
      </c>
      <c r="AA11" s="206" t="s">
        <v>433</v>
      </c>
      <c r="AB11" s="206" t="s">
        <v>388</v>
      </c>
      <c r="AC11" s="326"/>
    </row>
    <row r="12" ht="409.5" customHeight="1" hidden="1"/>
    <row r="13" spans="1:29" ht="14.25">
      <c r="A13" s="315" t="s">
        <v>298</v>
      </c>
      <c r="B13" s="318" t="s">
        <v>329</v>
      </c>
      <c r="C13" s="321" t="s">
        <v>552</v>
      </c>
      <c r="D13" s="279"/>
      <c r="E13" s="138" t="s">
        <v>298</v>
      </c>
      <c r="F13" s="375" t="s">
        <v>397</v>
      </c>
      <c r="G13" s="269"/>
      <c r="H13" s="376"/>
      <c r="I13" s="303" t="s">
        <v>553</v>
      </c>
      <c r="J13" s="270"/>
      <c r="L13" s="210">
        <v>43760</v>
      </c>
      <c r="M13" s="374">
        <v>0</v>
      </c>
      <c r="N13" s="270"/>
      <c r="O13" s="210">
        <v>0</v>
      </c>
      <c r="P13" s="374">
        <v>0</v>
      </c>
      <c r="Q13" s="270"/>
      <c r="R13" s="374">
        <v>0</v>
      </c>
      <c r="S13" s="269"/>
      <c r="T13" s="270"/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43760</v>
      </c>
    </row>
    <row r="14" spans="1:29" ht="14.25">
      <c r="A14" s="316"/>
      <c r="B14" s="319"/>
      <c r="C14" s="274"/>
      <c r="D14" s="322"/>
      <c r="E14" s="138" t="s">
        <v>298</v>
      </c>
      <c r="F14" s="375" t="s">
        <v>398</v>
      </c>
      <c r="G14" s="269"/>
      <c r="H14" s="376"/>
      <c r="I14" s="303" t="s">
        <v>554</v>
      </c>
      <c r="J14" s="270"/>
      <c r="L14" s="210">
        <v>3510</v>
      </c>
      <c r="M14" s="374">
        <v>0</v>
      </c>
      <c r="N14" s="270"/>
      <c r="O14" s="210">
        <v>0</v>
      </c>
      <c r="P14" s="374">
        <v>0</v>
      </c>
      <c r="Q14" s="270"/>
      <c r="R14" s="374">
        <v>0</v>
      </c>
      <c r="S14" s="269"/>
      <c r="T14" s="270"/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3510</v>
      </c>
    </row>
    <row r="15" spans="1:29" ht="14.25">
      <c r="A15" s="316"/>
      <c r="B15" s="319"/>
      <c r="C15" s="274"/>
      <c r="D15" s="322"/>
      <c r="E15" s="138" t="s">
        <v>298</v>
      </c>
      <c r="F15" s="375" t="s">
        <v>399</v>
      </c>
      <c r="G15" s="269"/>
      <c r="H15" s="376"/>
      <c r="I15" s="303" t="s">
        <v>555</v>
      </c>
      <c r="J15" s="270"/>
      <c r="L15" s="210">
        <v>3510</v>
      </c>
      <c r="M15" s="374">
        <v>0</v>
      </c>
      <c r="N15" s="270"/>
      <c r="O15" s="210">
        <v>0</v>
      </c>
      <c r="P15" s="374">
        <v>0</v>
      </c>
      <c r="Q15" s="270"/>
      <c r="R15" s="374">
        <v>0</v>
      </c>
      <c r="S15" s="269"/>
      <c r="T15" s="270"/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3510</v>
      </c>
    </row>
    <row r="16" spans="1:29" ht="14.25">
      <c r="A16" s="316"/>
      <c r="B16" s="319"/>
      <c r="C16" s="274"/>
      <c r="D16" s="322"/>
      <c r="E16" s="138" t="s">
        <v>298</v>
      </c>
      <c r="F16" s="375" t="s">
        <v>400</v>
      </c>
      <c r="G16" s="269"/>
      <c r="H16" s="376"/>
      <c r="I16" s="303" t="s">
        <v>556</v>
      </c>
      <c r="J16" s="270"/>
      <c r="L16" s="210">
        <v>7200</v>
      </c>
      <c r="M16" s="374">
        <v>0</v>
      </c>
      <c r="N16" s="270"/>
      <c r="O16" s="210">
        <v>0</v>
      </c>
      <c r="P16" s="374">
        <v>0</v>
      </c>
      <c r="Q16" s="270"/>
      <c r="R16" s="374">
        <v>0</v>
      </c>
      <c r="S16" s="269"/>
      <c r="T16" s="270"/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7200</v>
      </c>
    </row>
    <row r="17" spans="1:29" ht="14.25">
      <c r="A17" s="316"/>
      <c r="B17" s="319"/>
      <c r="C17" s="274"/>
      <c r="D17" s="322"/>
      <c r="E17" s="138" t="s">
        <v>298</v>
      </c>
      <c r="F17" s="375" t="s">
        <v>401</v>
      </c>
      <c r="G17" s="269"/>
      <c r="H17" s="376"/>
      <c r="I17" s="303" t="s">
        <v>557</v>
      </c>
      <c r="J17" s="270"/>
      <c r="L17" s="210">
        <v>230190</v>
      </c>
      <c r="M17" s="374">
        <v>0</v>
      </c>
      <c r="N17" s="270"/>
      <c r="O17" s="210">
        <v>0</v>
      </c>
      <c r="P17" s="374">
        <v>0</v>
      </c>
      <c r="Q17" s="270"/>
      <c r="R17" s="374">
        <v>0</v>
      </c>
      <c r="S17" s="269"/>
      <c r="T17" s="270"/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230190</v>
      </c>
    </row>
    <row r="18" spans="1:29" ht="14.25">
      <c r="A18" s="316"/>
      <c r="B18" s="319"/>
      <c r="C18" s="274"/>
      <c r="D18" s="322"/>
      <c r="E18" s="138" t="s">
        <v>298</v>
      </c>
      <c r="F18" s="375" t="s">
        <v>402</v>
      </c>
      <c r="G18" s="269"/>
      <c r="H18" s="376"/>
      <c r="I18" s="303" t="s">
        <v>558</v>
      </c>
      <c r="J18" s="270"/>
      <c r="L18" s="210">
        <v>7200</v>
      </c>
      <c r="M18" s="374">
        <v>0</v>
      </c>
      <c r="N18" s="270"/>
      <c r="O18" s="210">
        <v>0</v>
      </c>
      <c r="P18" s="374">
        <v>0</v>
      </c>
      <c r="Q18" s="270"/>
      <c r="R18" s="374">
        <v>0</v>
      </c>
      <c r="S18" s="269"/>
      <c r="T18" s="270"/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7200</v>
      </c>
    </row>
    <row r="19" spans="1:29" ht="14.25">
      <c r="A19" s="317"/>
      <c r="B19" s="320"/>
      <c r="C19" s="283"/>
      <c r="D19" s="284"/>
      <c r="E19" s="304" t="s">
        <v>434</v>
      </c>
      <c r="F19" s="269"/>
      <c r="G19" s="269"/>
      <c r="H19" s="269"/>
      <c r="I19" s="269"/>
      <c r="J19" s="270"/>
      <c r="L19" s="207">
        <v>295370</v>
      </c>
      <c r="M19" s="377">
        <v>0</v>
      </c>
      <c r="N19" s="270"/>
      <c r="O19" s="207">
        <v>0</v>
      </c>
      <c r="P19" s="377">
        <v>0</v>
      </c>
      <c r="Q19" s="270"/>
      <c r="R19" s="377">
        <v>0</v>
      </c>
      <c r="S19" s="269"/>
      <c r="T19" s="270"/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07">
        <v>0</v>
      </c>
      <c r="AC19" s="207">
        <v>295370</v>
      </c>
    </row>
    <row r="20" spans="1:29" ht="14.25">
      <c r="A20" s="315" t="s">
        <v>298</v>
      </c>
      <c r="B20" s="318" t="s">
        <v>331</v>
      </c>
      <c r="C20" s="321" t="s">
        <v>559</v>
      </c>
      <c r="D20" s="279"/>
      <c r="E20" s="138" t="s">
        <v>298</v>
      </c>
      <c r="F20" s="375" t="s">
        <v>403</v>
      </c>
      <c r="G20" s="269"/>
      <c r="H20" s="376"/>
      <c r="I20" s="303" t="s">
        <v>560</v>
      </c>
      <c r="J20" s="270"/>
      <c r="L20" s="210">
        <v>210785</v>
      </c>
      <c r="M20" s="374">
        <v>0</v>
      </c>
      <c r="N20" s="270"/>
      <c r="O20" s="210">
        <v>253744</v>
      </c>
      <c r="P20" s="374">
        <v>0</v>
      </c>
      <c r="Q20" s="270"/>
      <c r="R20" s="374">
        <v>144737</v>
      </c>
      <c r="S20" s="269"/>
      <c r="T20" s="270"/>
      <c r="U20" s="210">
        <v>0</v>
      </c>
      <c r="V20" s="210">
        <v>140000</v>
      </c>
      <c r="W20" s="210">
        <v>0</v>
      </c>
      <c r="X20" s="210">
        <v>72330</v>
      </c>
      <c r="Y20" s="210">
        <v>0</v>
      </c>
      <c r="Z20" s="210">
        <v>0</v>
      </c>
      <c r="AA20" s="210">
        <v>0</v>
      </c>
      <c r="AB20" s="210">
        <v>0</v>
      </c>
      <c r="AC20" s="210">
        <v>821596</v>
      </c>
    </row>
    <row r="21" spans="1:29" ht="14.25">
      <c r="A21" s="316"/>
      <c r="B21" s="319"/>
      <c r="C21" s="274"/>
      <c r="D21" s="322"/>
      <c r="E21" s="138" t="s">
        <v>298</v>
      </c>
      <c r="F21" s="375" t="s">
        <v>404</v>
      </c>
      <c r="G21" s="269"/>
      <c r="H21" s="376"/>
      <c r="I21" s="303" t="s">
        <v>561</v>
      </c>
      <c r="J21" s="270"/>
      <c r="L21" s="210">
        <v>0</v>
      </c>
      <c r="M21" s="374">
        <v>0</v>
      </c>
      <c r="N21" s="270"/>
      <c r="O21" s="210">
        <v>0</v>
      </c>
      <c r="P21" s="374">
        <v>0</v>
      </c>
      <c r="Q21" s="270"/>
      <c r="R21" s="374">
        <v>0</v>
      </c>
      <c r="S21" s="269"/>
      <c r="T21" s="270"/>
      <c r="U21" s="210">
        <v>0</v>
      </c>
      <c r="V21" s="210">
        <v>0</v>
      </c>
      <c r="W21" s="210">
        <v>0</v>
      </c>
      <c r="X21" s="210">
        <v>3535</v>
      </c>
      <c r="Y21" s="210">
        <v>0</v>
      </c>
      <c r="Z21" s="210">
        <v>0</v>
      </c>
      <c r="AA21" s="210">
        <v>0</v>
      </c>
      <c r="AB21" s="210">
        <v>0</v>
      </c>
      <c r="AC21" s="210">
        <v>3535</v>
      </c>
    </row>
    <row r="22" spans="1:29" ht="14.25">
      <c r="A22" s="316"/>
      <c r="B22" s="319"/>
      <c r="C22" s="274"/>
      <c r="D22" s="322"/>
      <c r="E22" s="138" t="s">
        <v>298</v>
      </c>
      <c r="F22" s="375" t="s">
        <v>405</v>
      </c>
      <c r="G22" s="269"/>
      <c r="H22" s="376"/>
      <c r="I22" s="303" t="s">
        <v>562</v>
      </c>
      <c r="J22" s="270"/>
      <c r="L22" s="210">
        <v>17500</v>
      </c>
      <c r="M22" s="374">
        <v>0</v>
      </c>
      <c r="N22" s="270"/>
      <c r="O22" s="210">
        <v>3500</v>
      </c>
      <c r="P22" s="374">
        <v>0</v>
      </c>
      <c r="Q22" s="270"/>
      <c r="R22" s="374">
        <v>3500</v>
      </c>
      <c r="S22" s="269"/>
      <c r="T22" s="270"/>
      <c r="U22" s="210">
        <v>0</v>
      </c>
      <c r="V22" s="210">
        <v>42000</v>
      </c>
      <c r="W22" s="210">
        <v>0</v>
      </c>
      <c r="X22" s="210">
        <v>3500</v>
      </c>
      <c r="Y22" s="210">
        <v>0</v>
      </c>
      <c r="Z22" s="210">
        <v>0</v>
      </c>
      <c r="AA22" s="210">
        <v>0</v>
      </c>
      <c r="AB22" s="210">
        <v>0</v>
      </c>
      <c r="AC22" s="210">
        <v>70000</v>
      </c>
    </row>
    <row r="23" spans="1:29" ht="14.25">
      <c r="A23" s="316"/>
      <c r="B23" s="319"/>
      <c r="C23" s="274"/>
      <c r="D23" s="322"/>
      <c r="E23" s="138" t="s">
        <v>298</v>
      </c>
      <c r="F23" s="375" t="s">
        <v>406</v>
      </c>
      <c r="G23" s="269"/>
      <c r="H23" s="376"/>
      <c r="I23" s="303" t="s">
        <v>563</v>
      </c>
      <c r="J23" s="270"/>
      <c r="L23" s="210">
        <v>19114</v>
      </c>
      <c r="M23" s="374">
        <v>0</v>
      </c>
      <c r="N23" s="270"/>
      <c r="O23" s="210">
        <v>0</v>
      </c>
      <c r="P23" s="374">
        <v>0</v>
      </c>
      <c r="Q23" s="270"/>
      <c r="R23" s="374">
        <v>0</v>
      </c>
      <c r="S23" s="269"/>
      <c r="T23" s="270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19114</v>
      </c>
    </row>
    <row r="24" spans="1:29" ht="14.25">
      <c r="A24" s="316"/>
      <c r="B24" s="319"/>
      <c r="C24" s="274"/>
      <c r="D24" s="322"/>
      <c r="E24" s="138" t="s">
        <v>298</v>
      </c>
      <c r="F24" s="375" t="s">
        <v>407</v>
      </c>
      <c r="G24" s="269"/>
      <c r="H24" s="376"/>
      <c r="I24" s="303" t="s">
        <v>564</v>
      </c>
      <c r="J24" s="270"/>
      <c r="L24" s="210">
        <v>28510</v>
      </c>
      <c r="M24" s="374">
        <v>0</v>
      </c>
      <c r="N24" s="270"/>
      <c r="O24" s="210">
        <v>43860</v>
      </c>
      <c r="P24" s="374">
        <v>0</v>
      </c>
      <c r="Q24" s="270"/>
      <c r="R24" s="374">
        <v>63000</v>
      </c>
      <c r="S24" s="269"/>
      <c r="T24" s="270"/>
      <c r="U24" s="210">
        <v>0</v>
      </c>
      <c r="V24" s="210">
        <v>9000</v>
      </c>
      <c r="W24" s="210">
        <v>0</v>
      </c>
      <c r="X24" s="210">
        <v>19610</v>
      </c>
      <c r="Y24" s="210">
        <v>0</v>
      </c>
      <c r="Z24" s="210">
        <v>0</v>
      </c>
      <c r="AA24" s="210">
        <v>0</v>
      </c>
      <c r="AB24" s="210">
        <v>0</v>
      </c>
      <c r="AC24" s="210">
        <v>163980</v>
      </c>
    </row>
    <row r="25" spans="1:29" ht="14.25">
      <c r="A25" s="316"/>
      <c r="B25" s="319"/>
      <c r="C25" s="274"/>
      <c r="D25" s="322"/>
      <c r="E25" s="138" t="s">
        <v>298</v>
      </c>
      <c r="F25" s="375" t="s">
        <v>408</v>
      </c>
      <c r="G25" s="269"/>
      <c r="H25" s="376"/>
      <c r="I25" s="303" t="s">
        <v>565</v>
      </c>
      <c r="J25" s="270"/>
      <c r="L25" s="210">
        <v>10885</v>
      </c>
      <c r="M25" s="374">
        <v>0</v>
      </c>
      <c r="N25" s="270"/>
      <c r="O25" s="210">
        <v>5006</v>
      </c>
      <c r="P25" s="374">
        <v>0</v>
      </c>
      <c r="Q25" s="270"/>
      <c r="R25" s="374">
        <v>3000</v>
      </c>
      <c r="S25" s="269"/>
      <c r="T25" s="270"/>
      <c r="U25" s="210">
        <v>0</v>
      </c>
      <c r="V25" s="210">
        <v>1000</v>
      </c>
      <c r="W25" s="210">
        <v>0</v>
      </c>
      <c r="X25" s="210">
        <v>3000</v>
      </c>
      <c r="Y25" s="210">
        <v>0</v>
      </c>
      <c r="Z25" s="210">
        <v>0</v>
      </c>
      <c r="AA25" s="210">
        <v>0</v>
      </c>
      <c r="AB25" s="210">
        <v>0</v>
      </c>
      <c r="AC25" s="210">
        <v>22891</v>
      </c>
    </row>
    <row r="26" spans="1:29" ht="14.25">
      <c r="A26" s="317"/>
      <c r="B26" s="320"/>
      <c r="C26" s="283"/>
      <c r="D26" s="284"/>
      <c r="E26" s="304" t="s">
        <v>434</v>
      </c>
      <c r="F26" s="269"/>
      <c r="G26" s="269"/>
      <c r="H26" s="269"/>
      <c r="I26" s="269"/>
      <c r="J26" s="270"/>
      <c r="L26" s="207">
        <v>286794</v>
      </c>
      <c r="M26" s="377">
        <v>0</v>
      </c>
      <c r="N26" s="270"/>
      <c r="O26" s="207">
        <v>306110</v>
      </c>
      <c r="P26" s="377">
        <v>0</v>
      </c>
      <c r="Q26" s="270"/>
      <c r="R26" s="377">
        <v>214237</v>
      </c>
      <c r="S26" s="269"/>
      <c r="T26" s="270"/>
      <c r="U26" s="207">
        <v>0</v>
      </c>
      <c r="V26" s="207">
        <v>192000</v>
      </c>
      <c r="W26" s="207">
        <v>0</v>
      </c>
      <c r="X26" s="207">
        <v>101975</v>
      </c>
      <c r="Y26" s="207">
        <v>0</v>
      </c>
      <c r="Z26" s="207">
        <v>0</v>
      </c>
      <c r="AA26" s="207">
        <v>0</v>
      </c>
      <c r="AB26" s="207">
        <v>0</v>
      </c>
      <c r="AC26" s="207">
        <v>1101116</v>
      </c>
    </row>
    <row r="27" spans="1:29" ht="14.25">
      <c r="A27" s="315" t="s">
        <v>298</v>
      </c>
      <c r="B27" s="318" t="s">
        <v>333</v>
      </c>
      <c r="C27" s="321" t="s">
        <v>566</v>
      </c>
      <c r="D27" s="279"/>
      <c r="E27" s="138" t="s">
        <v>298</v>
      </c>
      <c r="F27" s="375" t="s">
        <v>443</v>
      </c>
      <c r="G27" s="269"/>
      <c r="H27" s="376"/>
      <c r="I27" s="303" t="s">
        <v>567</v>
      </c>
      <c r="J27" s="270"/>
      <c r="L27" s="210">
        <v>240000</v>
      </c>
      <c r="M27" s="374">
        <v>0</v>
      </c>
      <c r="N27" s="270"/>
      <c r="O27" s="210">
        <v>150000</v>
      </c>
      <c r="P27" s="374">
        <v>0</v>
      </c>
      <c r="Q27" s="270"/>
      <c r="R27" s="374">
        <v>85750</v>
      </c>
      <c r="S27" s="269"/>
      <c r="T27" s="270"/>
      <c r="U27" s="210">
        <v>0</v>
      </c>
      <c r="V27" s="210">
        <v>9000</v>
      </c>
      <c r="W27" s="210">
        <v>0</v>
      </c>
      <c r="X27" s="210">
        <v>241300</v>
      </c>
      <c r="Y27" s="210">
        <v>0</v>
      </c>
      <c r="Z27" s="210">
        <v>0</v>
      </c>
      <c r="AA27" s="210">
        <v>0</v>
      </c>
      <c r="AB27" s="210">
        <v>0</v>
      </c>
      <c r="AC27" s="210">
        <v>726050</v>
      </c>
    </row>
    <row r="28" spans="1:29" ht="14.25">
      <c r="A28" s="316"/>
      <c r="B28" s="319"/>
      <c r="C28" s="274"/>
      <c r="D28" s="322"/>
      <c r="E28" s="138" t="s">
        <v>298</v>
      </c>
      <c r="F28" s="375" t="s">
        <v>444</v>
      </c>
      <c r="G28" s="269"/>
      <c r="H28" s="376"/>
      <c r="I28" s="303" t="s">
        <v>644</v>
      </c>
      <c r="J28" s="270"/>
      <c r="L28" s="210">
        <v>15000</v>
      </c>
      <c r="M28" s="374">
        <v>0</v>
      </c>
      <c r="N28" s="270"/>
      <c r="O28" s="210">
        <v>10000</v>
      </c>
      <c r="P28" s="374">
        <v>0</v>
      </c>
      <c r="Q28" s="270"/>
      <c r="R28" s="374">
        <v>5000</v>
      </c>
      <c r="S28" s="269"/>
      <c r="T28" s="270"/>
      <c r="U28" s="210">
        <v>0</v>
      </c>
      <c r="V28" s="210">
        <v>0</v>
      </c>
      <c r="W28" s="210">
        <v>0</v>
      </c>
      <c r="X28" s="210">
        <v>5000</v>
      </c>
      <c r="Y28" s="210">
        <v>0</v>
      </c>
      <c r="Z28" s="210">
        <v>0</v>
      </c>
      <c r="AA28" s="210">
        <v>0</v>
      </c>
      <c r="AB28" s="210">
        <v>0</v>
      </c>
      <c r="AC28" s="210">
        <v>35000</v>
      </c>
    </row>
    <row r="29" spans="1:29" ht="14.25">
      <c r="A29" s="316"/>
      <c r="B29" s="319"/>
      <c r="C29" s="274"/>
      <c r="D29" s="322"/>
      <c r="E29" s="138" t="s">
        <v>298</v>
      </c>
      <c r="F29" s="375" t="s">
        <v>409</v>
      </c>
      <c r="G29" s="269"/>
      <c r="H29" s="376"/>
      <c r="I29" s="303" t="s">
        <v>568</v>
      </c>
      <c r="J29" s="270"/>
      <c r="L29" s="210">
        <v>34000</v>
      </c>
      <c r="M29" s="374">
        <v>0</v>
      </c>
      <c r="N29" s="270"/>
      <c r="O29" s="210">
        <v>7000</v>
      </c>
      <c r="P29" s="374">
        <v>0</v>
      </c>
      <c r="Q29" s="270"/>
      <c r="R29" s="374">
        <v>3000</v>
      </c>
      <c r="S29" s="269"/>
      <c r="T29" s="270"/>
      <c r="U29" s="210">
        <v>0</v>
      </c>
      <c r="V29" s="210">
        <v>0</v>
      </c>
      <c r="W29" s="210">
        <v>0</v>
      </c>
      <c r="X29" s="210">
        <v>7500</v>
      </c>
      <c r="Y29" s="210">
        <v>0</v>
      </c>
      <c r="Z29" s="210">
        <v>0</v>
      </c>
      <c r="AA29" s="210">
        <v>0</v>
      </c>
      <c r="AB29" s="210">
        <v>0</v>
      </c>
      <c r="AC29" s="210">
        <v>51500</v>
      </c>
    </row>
    <row r="30" spans="1:29" ht="14.25">
      <c r="A30" s="316"/>
      <c r="B30" s="319"/>
      <c r="C30" s="274"/>
      <c r="D30" s="322"/>
      <c r="E30" s="138" t="s">
        <v>298</v>
      </c>
      <c r="F30" s="375" t="s">
        <v>410</v>
      </c>
      <c r="G30" s="269"/>
      <c r="H30" s="376"/>
      <c r="I30" s="303" t="s">
        <v>569</v>
      </c>
      <c r="J30" s="270"/>
      <c r="L30" s="210">
        <v>27840</v>
      </c>
      <c r="M30" s="374">
        <v>0</v>
      </c>
      <c r="N30" s="270"/>
      <c r="O30" s="210">
        <v>2365</v>
      </c>
      <c r="P30" s="374">
        <v>0</v>
      </c>
      <c r="Q30" s="270"/>
      <c r="R30" s="374">
        <v>0</v>
      </c>
      <c r="S30" s="269"/>
      <c r="T30" s="270"/>
      <c r="U30" s="210">
        <v>2044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32249</v>
      </c>
    </row>
    <row r="31" spans="1:29" ht="14.25">
      <c r="A31" s="317"/>
      <c r="B31" s="320"/>
      <c r="C31" s="283"/>
      <c r="D31" s="284"/>
      <c r="E31" s="304" t="s">
        <v>434</v>
      </c>
      <c r="F31" s="269"/>
      <c r="G31" s="269"/>
      <c r="H31" s="269"/>
      <c r="I31" s="269"/>
      <c r="J31" s="270"/>
      <c r="L31" s="207">
        <v>316840</v>
      </c>
      <c r="M31" s="377">
        <v>0</v>
      </c>
      <c r="N31" s="270"/>
      <c r="O31" s="207">
        <v>169365</v>
      </c>
      <c r="P31" s="377">
        <v>0</v>
      </c>
      <c r="Q31" s="270"/>
      <c r="R31" s="377">
        <v>93750</v>
      </c>
      <c r="S31" s="269"/>
      <c r="T31" s="270"/>
      <c r="U31" s="207">
        <v>2044</v>
      </c>
      <c r="V31" s="207">
        <v>9000</v>
      </c>
      <c r="W31" s="207">
        <v>0</v>
      </c>
      <c r="X31" s="207">
        <v>253800</v>
      </c>
      <c r="Y31" s="207">
        <v>0</v>
      </c>
      <c r="Z31" s="207">
        <v>0</v>
      </c>
      <c r="AA31" s="207">
        <v>0</v>
      </c>
      <c r="AB31" s="207">
        <v>0</v>
      </c>
      <c r="AC31" s="207">
        <v>844799</v>
      </c>
    </row>
    <row r="32" spans="1:29" ht="14.25">
      <c r="A32" s="315" t="s">
        <v>298</v>
      </c>
      <c r="B32" s="318" t="s">
        <v>335</v>
      </c>
      <c r="C32" s="321" t="s">
        <v>570</v>
      </c>
      <c r="D32" s="279"/>
      <c r="E32" s="138" t="s">
        <v>298</v>
      </c>
      <c r="F32" s="375" t="s">
        <v>411</v>
      </c>
      <c r="G32" s="269"/>
      <c r="H32" s="376"/>
      <c r="I32" s="303" t="s">
        <v>571</v>
      </c>
      <c r="J32" s="270"/>
      <c r="L32" s="210">
        <v>45586</v>
      </c>
      <c r="M32" s="374">
        <v>0</v>
      </c>
      <c r="N32" s="270"/>
      <c r="O32" s="210">
        <v>32200</v>
      </c>
      <c r="P32" s="374">
        <v>0</v>
      </c>
      <c r="Q32" s="270"/>
      <c r="R32" s="374">
        <v>24800</v>
      </c>
      <c r="S32" s="269"/>
      <c r="T32" s="270"/>
      <c r="U32" s="210">
        <v>0</v>
      </c>
      <c r="V32" s="210">
        <v>0</v>
      </c>
      <c r="W32" s="210">
        <v>0</v>
      </c>
      <c r="X32" s="210">
        <v>74300</v>
      </c>
      <c r="Y32" s="210">
        <v>0</v>
      </c>
      <c r="Z32" s="210">
        <v>0</v>
      </c>
      <c r="AA32" s="210">
        <v>0</v>
      </c>
      <c r="AB32" s="210">
        <v>0</v>
      </c>
      <c r="AC32" s="210">
        <v>176886</v>
      </c>
    </row>
    <row r="33" spans="1:29" ht="14.25">
      <c r="A33" s="316"/>
      <c r="B33" s="319"/>
      <c r="C33" s="274"/>
      <c r="D33" s="322"/>
      <c r="E33" s="138" t="s">
        <v>298</v>
      </c>
      <c r="F33" s="375" t="s">
        <v>412</v>
      </c>
      <c r="G33" s="269"/>
      <c r="H33" s="376"/>
      <c r="I33" s="303" t="s">
        <v>572</v>
      </c>
      <c r="J33" s="270"/>
      <c r="L33" s="210">
        <v>53500</v>
      </c>
      <c r="M33" s="374">
        <v>0</v>
      </c>
      <c r="N33" s="270"/>
      <c r="O33" s="210">
        <v>0</v>
      </c>
      <c r="P33" s="374">
        <v>0</v>
      </c>
      <c r="Q33" s="270"/>
      <c r="R33" s="374">
        <v>0</v>
      </c>
      <c r="S33" s="269"/>
      <c r="T33" s="270"/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53500</v>
      </c>
    </row>
    <row r="34" spans="1:29" ht="14.25">
      <c r="A34" s="316"/>
      <c r="B34" s="319"/>
      <c r="C34" s="274"/>
      <c r="D34" s="322"/>
      <c r="E34" s="138" t="s">
        <v>298</v>
      </c>
      <c r="F34" s="375" t="s">
        <v>413</v>
      </c>
      <c r="G34" s="269"/>
      <c r="H34" s="376"/>
      <c r="I34" s="303" t="s">
        <v>573</v>
      </c>
      <c r="J34" s="270"/>
      <c r="L34" s="210">
        <v>444994</v>
      </c>
      <c r="M34" s="374">
        <v>2000</v>
      </c>
      <c r="N34" s="270"/>
      <c r="O34" s="210">
        <v>16164</v>
      </c>
      <c r="P34" s="374">
        <v>11031</v>
      </c>
      <c r="Q34" s="270"/>
      <c r="R34" s="374">
        <v>29894</v>
      </c>
      <c r="S34" s="269"/>
      <c r="T34" s="270"/>
      <c r="U34" s="210">
        <v>40228</v>
      </c>
      <c r="V34" s="210">
        <v>0</v>
      </c>
      <c r="W34" s="210">
        <v>53500</v>
      </c>
      <c r="X34" s="210">
        <v>93420</v>
      </c>
      <c r="Y34" s="210">
        <v>497</v>
      </c>
      <c r="Z34" s="210">
        <v>3750</v>
      </c>
      <c r="AA34" s="210">
        <v>0</v>
      </c>
      <c r="AB34" s="210">
        <v>0</v>
      </c>
      <c r="AC34" s="210">
        <v>695478</v>
      </c>
    </row>
    <row r="35" spans="1:29" ht="14.25">
      <c r="A35" s="316"/>
      <c r="B35" s="319"/>
      <c r="C35" s="274"/>
      <c r="D35" s="322"/>
      <c r="E35" s="138" t="s">
        <v>298</v>
      </c>
      <c r="F35" s="375" t="s">
        <v>414</v>
      </c>
      <c r="G35" s="269"/>
      <c r="H35" s="376"/>
      <c r="I35" s="303" t="s">
        <v>574</v>
      </c>
      <c r="J35" s="270"/>
      <c r="L35" s="210">
        <v>1798.95</v>
      </c>
      <c r="M35" s="374">
        <v>0</v>
      </c>
      <c r="N35" s="270"/>
      <c r="O35" s="210">
        <v>24250</v>
      </c>
      <c r="P35" s="374">
        <v>0</v>
      </c>
      <c r="Q35" s="270"/>
      <c r="R35" s="374">
        <v>5500</v>
      </c>
      <c r="S35" s="269"/>
      <c r="T35" s="270"/>
      <c r="U35" s="210">
        <v>0</v>
      </c>
      <c r="V35" s="210">
        <v>0</v>
      </c>
      <c r="W35" s="210">
        <v>9000</v>
      </c>
      <c r="X35" s="210">
        <v>11510</v>
      </c>
      <c r="Y35" s="210">
        <v>0</v>
      </c>
      <c r="Z35" s="210">
        <v>0</v>
      </c>
      <c r="AA35" s="210">
        <v>0</v>
      </c>
      <c r="AB35" s="210">
        <v>0</v>
      </c>
      <c r="AC35" s="210">
        <v>52058.95</v>
      </c>
    </row>
    <row r="36" spans="1:29" ht="14.25">
      <c r="A36" s="317"/>
      <c r="B36" s="320"/>
      <c r="C36" s="283"/>
      <c r="D36" s="284"/>
      <c r="E36" s="304" t="s">
        <v>434</v>
      </c>
      <c r="F36" s="269"/>
      <c r="G36" s="269"/>
      <c r="H36" s="269"/>
      <c r="I36" s="269"/>
      <c r="J36" s="270"/>
      <c r="L36" s="207">
        <v>545878.95</v>
      </c>
      <c r="M36" s="377">
        <v>2000</v>
      </c>
      <c r="N36" s="270"/>
      <c r="O36" s="207">
        <v>72614</v>
      </c>
      <c r="P36" s="377">
        <v>11031</v>
      </c>
      <c r="Q36" s="270"/>
      <c r="R36" s="377">
        <v>60194</v>
      </c>
      <c r="S36" s="269"/>
      <c r="T36" s="270"/>
      <c r="U36" s="207">
        <v>40228</v>
      </c>
      <c r="V36" s="207">
        <v>0</v>
      </c>
      <c r="W36" s="207">
        <v>62500</v>
      </c>
      <c r="X36" s="207">
        <v>179230</v>
      </c>
      <c r="Y36" s="207">
        <v>497</v>
      </c>
      <c r="Z36" s="207">
        <v>3750</v>
      </c>
      <c r="AA36" s="207">
        <v>0</v>
      </c>
      <c r="AB36" s="207">
        <v>0</v>
      </c>
      <c r="AC36" s="207">
        <v>977922.95</v>
      </c>
    </row>
    <row r="37" spans="1:29" ht="14.25">
      <c r="A37" s="315" t="s">
        <v>298</v>
      </c>
      <c r="B37" s="318" t="s">
        <v>337</v>
      </c>
      <c r="C37" s="321" t="s">
        <v>575</v>
      </c>
      <c r="D37" s="279"/>
      <c r="E37" s="138" t="s">
        <v>298</v>
      </c>
      <c r="F37" s="375" t="s">
        <v>415</v>
      </c>
      <c r="G37" s="269"/>
      <c r="H37" s="376"/>
      <c r="I37" s="303" t="s">
        <v>576</v>
      </c>
      <c r="J37" s="270"/>
      <c r="L37" s="210">
        <v>0</v>
      </c>
      <c r="M37" s="374">
        <v>0</v>
      </c>
      <c r="N37" s="270"/>
      <c r="O37" s="210">
        <v>108</v>
      </c>
      <c r="P37" s="374">
        <v>0</v>
      </c>
      <c r="Q37" s="270"/>
      <c r="R37" s="374">
        <v>36</v>
      </c>
      <c r="S37" s="269"/>
      <c r="T37" s="270"/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144</v>
      </c>
    </row>
    <row r="38" spans="1:29" ht="14.25">
      <c r="A38" s="316"/>
      <c r="B38" s="319"/>
      <c r="C38" s="274"/>
      <c r="D38" s="322"/>
      <c r="E38" s="138" t="s">
        <v>298</v>
      </c>
      <c r="F38" s="375" t="s">
        <v>445</v>
      </c>
      <c r="G38" s="269"/>
      <c r="H38" s="376"/>
      <c r="I38" s="303" t="s">
        <v>645</v>
      </c>
      <c r="J38" s="270"/>
      <c r="L38" s="210">
        <v>0</v>
      </c>
      <c r="M38" s="374">
        <v>0</v>
      </c>
      <c r="N38" s="270"/>
      <c r="O38" s="210">
        <v>0</v>
      </c>
      <c r="P38" s="374">
        <v>0</v>
      </c>
      <c r="Q38" s="270"/>
      <c r="R38" s="374">
        <v>0</v>
      </c>
      <c r="S38" s="269"/>
      <c r="T38" s="270"/>
      <c r="U38" s="210">
        <v>0</v>
      </c>
      <c r="V38" s="210">
        <v>0</v>
      </c>
      <c r="W38" s="210">
        <v>0</v>
      </c>
      <c r="X38" s="210">
        <v>631.37</v>
      </c>
      <c r="Y38" s="210">
        <v>0</v>
      </c>
      <c r="Z38" s="210">
        <v>0</v>
      </c>
      <c r="AA38" s="210">
        <v>0</v>
      </c>
      <c r="AB38" s="210">
        <v>0</v>
      </c>
      <c r="AC38" s="210">
        <v>631.37</v>
      </c>
    </row>
    <row r="39" spans="1:29" ht="14.25">
      <c r="A39" s="316"/>
      <c r="B39" s="319"/>
      <c r="C39" s="274"/>
      <c r="D39" s="322"/>
      <c r="E39" s="138" t="s">
        <v>298</v>
      </c>
      <c r="F39" s="375" t="s">
        <v>416</v>
      </c>
      <c r="G39" s="269"/>
      <c r="H39" s="376"/>
      <c r="I39" s="303" t="s">
        <v>577</v>
      </c>
      <c r="J39" s="270"/>
      <c r="L39" s="210">
        <v>0</v>
      </c>
      <c r="M39" s="374">
        <v>0</v>
      </c>
      <c r="N39" s="270"/>
      <c r="O39" s="210">
        <v>1699</v>
      </c>
      <c r="P39" s="374">
        <v>0</v>
      </c>
      <c r="Q39" s="270"/>
      <c r="R39" s="374">
        <v>3</v>
      </c>
      <c r="S39" s="269"/>
      <c r="T39" s="270"/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1702</v>
      </c>
    </row>
    <row r="40" spans="1:29" ht="14.25">
      <c r="A40" s="316"/>
      <c r="B40" s="319"/>
      <c r="C40" s="274"/>
      <c r="D40" s="322"/>
      <c r="E40" s="138" t="s">
        <v>298</v>
      </c>
      <c r="F40" s="375" t="s">
        <v>417</v>
      </c>
      <c r="G40" s="269"/>
      <c r="H40" s="376"/>
      <c r="I40" s="303" t="s">
        <v>578</v>
      </c>
      <c r="J40" s="270"/>
      <c r="L40" s="210">
        <v>0</v>
      </c>
      <c r="M40" s="374">
        <v>0</v>
      </c>
      <c r="N40" s="270"/>
      <c r="O40" s="210">
        <v>0</v>
      </c>
      <c r="P40" s="374">
        <v>0</v>
      </c>
      <c r="Q40" s="270"/>
      <c r="R40" s="374">
        <v>0</v>
      </c>
      <c r="S40" s="269"/>
      <c r="T40" s="270"/>
      <c r="U40" s="210">
        <v>109347.94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109347.94</v>
      </c>
    </row>
    <row r="41" spans="1:29" ht="14.25">
      <c r="A41" s="316"/>
      <c r="B41" s="319"/>
      <c r="C41" s="274"/>
      <c r="D41" s="322"/>
      <c r="E41" s="138" t="s">
        <v>298</v>
      </c>
      <c r="F41" s="375" t="s">
        <v>446</v>
      </c>
      <c r="G41" s="269"/>
      <c r="H41" s="376"/>
      <c r="I41" s="303" t="s">
        <v>646</v>
      </c>
      <c r="J41" s="270"/>
      <c r="L41" s="210">
        <v>0</v>
      </c>
      <c r="M41" s="374">
        <v>0</v>
      </c>
      <c r="N41" s="270"/>
      <c r="O41" s="210">
        <v>0</v>
      </c>
      <c r="P41" s="374">
        <v>0</v>
      </c>
      <c r="Q41" s="270"/>
      <c r="R41" s="374">
        <v>0</v>
      </c>
      <c r="S41" s="269"/>
      <c r="T41" s="270"/>
      <c r="U41" s="210">
        <v>0</v>
      </c>
      <c r="V41" s="210">
        <v>0</v>
      </c>
      <c r="W41" s="210">
        <v>0</v>
      </c>
      <c r="X41" s="210">
        <v>78500</v>
      </c>
      <c r="Y41" s="210">
        <v>0</v>
      </c>
      <c r="Z41" s="210">
        <v>0</v>
      </c>
      <c r="AA41" s="210">
        <v>0</v>
      </c>
      <c r="AB41" s="210">
        <v>0</v>
      </c>
      <c r="AC41" s="210">
        <v>78500</v>
      </c>
    </row>
    <row r="42" spans="1:29" ht="14.25">
      <c r="A42" s="316"/>
      <c r="B42" s="319"/>
      <c r="C42" s="274"/>
      <c r="D42" s="322"/>
      <c r="E42" s="138" t="s">
        <v>298</v>
      </c>
      <c r="F42" s="375" t="s">
        <v>418</v>
      </c>
      <c r="G42" s="269"/>
      <c r="H42" s="376"/>
      <c r="I42" s="303" t="s">
        <v>579</v>
      </c>
      <c r="J42" s="270"/>
      <c r="L42" s="210">
        <v>7500</v>
      </c>
      <c r="M42" s="374">
        <v>0</v>
      </c>
      <c r="N42" s="270"/>
      <c r="O42" s="210">
        <v>0</v>
      </c>
      <c r="P42" s="374">
        <v>0</v>
      </c>
      <c r="Q42" s="270"/>
      <c r="R42" s="374">
        <v>0</v>
      </c>
      <c r="S42" s="269"/>
      <c r="T42" s="270"/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7500</v>
      </c>
    </row>
    <row r="43" spans="1:29" ht="14.25">
      <c r="A43" s="316"/>
      <c r="B43" s="319"/>
      <c r="C43" s="274"/>
      <c r="D43" s="322"/>
      <c r="E43" s="138" t="s">
        <v>298</v>
      </c>
      <c r="F43" s="375" t="s">
        <v>419</v>
      </c>
      <c r="G43" s="269"/>
      <c r="H43" s="376"/>
      <c r="I43" s="303" t="s">
        <v>580</v>
      </c>
      <c r="J43" s="270"/>
      <c r="L43" s="210">
        <v>36258</v>
      </c>
      <c r="M43" s="374">
        <v>0</v>
      </c>
      <c r="N43" s="270"/>
      <c r="O43" s="210">
        <v>0</v>
      </c>
      <c r="P43" s="374">
        <v>0</v>
      </c>
      <c r="Q43" s="270"/>
      <c r="R43" s="374">
        <v>0</v>
      </c>
      <c r="S43" s="269"/>
      <c r="T43" s="270"/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36258</v>
      </c>
    </row>
    <row r="44" spans="1:29" ht="14.25">
      <c r="A44" s="316"/>
      <c r="B44" s="319"/>
      <c r="C44" s="274"/>
      <c r="D44" s="322"/>
      <c r="E44" s="138" t="s">
        <v>298</v>
      </c>
      <c r="F44" s="375" t="s">
        <v>420</v>
      </c>
      <c r="G44" s="269"/>
      <c r="H44" s="376"/>
      <c r="I44" s="303" t="s">
        <v>581</v>
      </c>
      <c r="J44" s="270"/>
      <c r="L44" s="210">
        <v>100</v>
      </c>
      <c r="M44" s="374">
        <v>0</v>
      </c>
      <c r="N44" s="270"/>
      <c r="O44" s="210">
        <v>150</v>
      </c>
      <c r="P44" s="374">
        <v>0</v>
      </c>
      <c r="Q44" s="270"/>
      <c r="R44" s="374">
        <v>300</v>
      </c>
      <c r="S44" s="269"/>
      <c r="T44" s="270"/>
      <c r="U44" s="210">
        <v>0</v>
      </c>
      <c r="V44" s="210">
        <v>0</v>
      </c>
      <c r="W44" s="210">
        <v>0</v>
      </c>
      <c r="X44" s="210">
        <v>150</v>
      </c>
      <c r="Y44" s="210">
        <v>0</v>
      </c>
      <c r="Z44" s="210">
        <v>0</v>
      </c>
      <c r="AA44" s="210">
        <v>0</v>
      </c>
      <c r="AB44" s="210">
        <v>0</v>
      </c>
      <c r="AC44" s="210">
        <v>700</v>
      </c>
    </row>
    <row r="45" spans="1:29" ht="14.25">
      <c r="A45" s="317"/>
      <c r="B45" s="320"/>
      <c r="C45" s="283"/>
      <c r="D45" s="284"/>
      <c r="E45" s="304" t="s">
        <v>434</v>
      </c>
      <c r="F45" s="269"/>
      <c r="G45" s="269"/>
      <c r="H45" s="269"/>
      <c r="I45" s="269"/>
      <c r="J45" s="270"/>
      <c r="L45" s="207">
        <v>43858</v>
      </c>
      <c r="M45" s="377">
        <v>0</v>
      </c>
      <c r="N45" s="270"/>
      <c r="O45" s="207">
        <v>1957</v>
      </c>
      <c r="P45" s="377">
        <v>0</v>
      </c>
      <c r="Q45" s="270"/>
      <c r="R45" s="377">
        <v>339</v>
      </c>
      <c r="S45" s="269"/>
      <c r="T45" s="270"/>
      <c r="U45" s="207">
        <v>109347.94</v>
      </c>
      <c r="V45" s="207">
        <v>0</v>
      </c>
      <c r="W45" s="207">
        <v>0</v>
      </c>
      <c r="X45" s="207">
        <v>79281.37</v>
      </c>
      <c r="Y45" s="207">
        <v>0</v>
      </c>
      <c r="Z45" s="207">
        <v>0</v>
      </c>
      <c r="AA45" s="207">
        <v>0</v>
      </c>
      <c r="AB45" s="207">
        <v>0</v>
      </c>
      <c r="AC45" s="207">
        <v>234783.31</v>
      </c>
    </row>
    <row r="46" spans="1:29" ht="14.25">
      <c r="A46" s="315" t="s">
        <v>298</v>
      </c>
      <c r="B46" s="318" t="s">
        <v>339</v>
      </c>
      <c r="C46" s="321" t="s">
        <v>582</v>
      </c>
      <c r="D46" s="279"/>
      <c r="E46" s="138" t="s">
        <v>298</v>
      </c>
      <c r="F46" s="375" t="s">
        <v>421</v>
      </c>
      <c r="G46" s="269"/>
      <c r="H46" s="376"/>
      <c r="I46" s="303" t="s">
        <v>583</v>
      </c>
      <c r="J46" s="270"/>
      <c r="L46" s="210">
        <v>111074.21</v>
      </c>
      <c r="M46" s="374">
        <v>0</v>
      </c>
      <c r="N46" s="270"/>
      <c r="O46" s="210">
        <v>0</v>
      </c>
      <c r="P46" s="374">
        <v>0</v>
      </c>
      <c r="Q46" s="270"/>
      <c r="R46" s="374">
        <v>35224.97</v>
      </c>
      <c r="S46" s="269"/>
      <c r="T46" s="270"/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146299.18</v>
      </c>
    </row>
    <row r="47" spans="1:29" ht="14.25">
      <c r="A47" s="316"/>
      <c r="B47" s="319"/>
      <c r="C47" s="274"/>
      <c r="D47" s="322"/>
      <c r="E47" s="138" t="s">
        <v>298</v>
      </c>
      <c r="F47" s="375" t="s">
        <v>422</v>
      </c>
      <c r="G47" s="269"/>
      <c r="H47" s="376"/>
      <c r="I47" s="303" t="s">
        <v>584</v>
      </c>
      <c r="J47" s="270"/>
      <c r="L47" s="210">
        <v>5823</v>
      </c>
      <c r="M47" s="374">
        <v>0</v>
      </c>
      <c r="N47" s="270"/>
      <c r="O47" s="210">
        <v>0</v>
      </c>
      <c r="P47" s="374">
        <v>0</v>
      </c>
      <c r="Q47" s="270"/>
      <c r="R47" s="374">
        <v>4154</v>
      </c>
      <c r="S47" s="269"/>
      <c r="T47" s="270"/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9977</v>
      </c>
    </row>
    <row r="48" spans="1:29" ht="14.25">
      <c r="A48" s="316"/>
      <c r="B48" s="319"/>
      <c r="C48" s="274"/>
      <c r="D48" s="322"/>
      <c r="E48" s="138" t="s">
        <v>298</v>
      </c>
      <c r="F48" s="375" t="s">
        <v>423</v>
      </c>
      <c r="G48" s="269"/>
      <c r="H48" s="376"/>
      <c r="I48" s="303" t="s">
        <v>585</v>
      </c>
      <c r="J48" s="270"/>
      <c r="L48" s="210">
        <v>9882.08</v>
      </c>
      <c r="M48" s="374">
        <v>0</v>
      </c>
      <c r="N48" s="270"/>
      <c r="O48" s="210">
        <v>0</v>
      </c>
      <c r="P48" s="374">
        <v>0</v>
      </c>
      <c r="Q48" s="270"/>
      <c r="R48" s="374">
        <v>5720</v>
      </c>
      <c r="S48" s="269"/>
      <c r="T48" s="270"/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15602.08</v>
      </c>
    </row>
    <row r="49" spans="1:29" ht="14.25">
      <c r="A49" s="316"/>
      <c r="B49" s="319"/>
      <c r="C49" s="274"/>
      <c r="D49" s="322"/>
      <c r="E49" s="138" t="s">
        <v>298</v>
      </c>
      <c r="F49" s="375" t="s">
        <v>424</v>
      </c>
      <c r="G49" s="269"/>
      <c r="H49" s="376"/>
      <c r="I49" s="303" t="s">
        <v>586</v>
      </c>
      <c r="J49" s="270"/>
      <c r="L49" s="210">
        <v>23570</v>
      </c>
      <c r="M49" s="374">
        <v>0</v>
      </c>
      <c r="N49" s="270"/>
      <c r="O49" s="210">
        <v>0</v>
      </c>
      <c r="P49" s="374">
        <v>0</v>
      </c>
      <c r="Q49" s="270"/>
      <c r="R49" s="374">
        <v>10848.39</v>
      </c>
      <c r="S49" s="269"/>
      <c r="T49" s="270"/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34418.39</v>
      </c>
    </row>
    <row r="50" spans="1:29" ht="14.25">
      <c r="A50" s="317"/>
      <c r="B50" s="320"/>
      <c r="C50" s="283"/>
      <c r="D50" s="284"/>
      <c r="E50" s="304" t="s">
        <v>434</v>
      </c>
      <c r="F50" s="269"/>
      <c r="G50" s="269"/>
      <c r="H50" s="269"/>
      <c r="I50" s="269"/>
      <c r="J50" s="270"/>
      <c r="L50" s="207">
        <v>150349.29</v>
      </c>
      <c r="M50" s="377">
        <v>0</v>
      </c>
      <c r="N50" s="270"/>
      <c r="O50" s="207">
        <v>0</v>
      </c>
      <c r="P50" s="377">
        <v>0</v>
      </c>
      <c r="Q50" s="270"/>
      <c r="R50" s="377">
        <v>55947.36</v>
      </c>
      <c r="S50" s="269"/>
      <c r="T50" s="270"/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0</v>
      </c>
      <c r="AB50" s="207">
        <v>0</v>
      </c>
      <c r="AC50" s="207">
        <v>206296.65</v>
      </c>
    </row>
    <row r="51" spans="1:29" ht="14.25">
      <c r="A51" s="315" t="s">
        <v>298</v>
      </c>
      <c r="B51" s="318" t="s">
        <v>341</v>
      </c>
      <c r="C51" s="321" t="s">
        <v>587</v>
      </c>
      <c r="D51" s="279"/>
      <c r="E51" s="138" t="s">
        <v>298</v>
      </c>
      <c r="F51" s="375" t="s">
        <v>448</v>
      </c>
      <c r="G51" s="269"/>
      <c r="H51" s="376"/>
      <c r="I51" s="303" t="s">
        <v>648</v>
      </c>
      <c r="J51" s="270"/>
      <c r="L51" s="210">
        <v>100</v>
      </c>
      <c r="M51" s="374">
        <v>0</v>
      </c>
      <c r="N51" s="270"/>
      <c r="O51" s="210">
        <v>0</v>
      </c>
      <c r="P51" s="374">
        <v>0</v>
      </c>
      <c r="Q51" s="270"/>
      <c r="R51" s="374">
        <v>0</v>
      </c>
      <c r="S51" s="269"/>
      <c r="T51" s="270"/>
      <c r="U51" s="210">
        <v>0</v>
      </c>
      <c r="V51" s="210">
        <v>0</v>
      </c>
      <c r="W51" s="210">
        <v>0</v>
      </c>
      <c r="X51" s="210">
        <v>100</v>
      </c>
      <c r="Y51" s="210">
        <v>0</v>
      </c>
      <c r="Z51" s="210">
        <v>0</v>
      </c>
      <c r="AA51" s="210">
        <v>0</v>
      </c>
      <c r="AB51" s="210">
        <v>0</v>
      </c>
      <c r="AC51" s="210">
        <v>200</v>
      </c>
    </row>
    <row r="52" spans="1:29" ht="14.25">
      <c r="A52" s="316"/>
      <c r="B52" s="319"/>
      <c r="C52" s="274"/>
      <c r="D52" s="322"/>
      <c r="E52" s="138" t="s">
        <v>298</v>
      </c>
      <c r="F52" s="375" t="s">
        <v>451</v>
      </c>
      <c r="G52" s="269"/>
      <c r="H52" s="376"/>
      <c r="I52" s="303" t="s">
        <v>588</v>
      </c>
      <c r="J52" s="270"/>
      <c r="L52" s="210">
        <v>0</v>
      </c>
      <c r="M52" s="374">
        <v>0</v>
      </c>
      <c r="N52" s="270"/>
      <c r="O52" s="210">
        <v>700</v>
      </c>
      <c r="P52" s="374">
        <v>0</v>
      </c>
      <c r="Q52" s="270"/>
      <c r="R52" s="374">
        <v>0</v>
      </c>
      <c r="S52" s="269"/>
      <c r="T52" s="270"/>
      <c r="U52" s="210">
        <v>300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0</v>
      </c>
      <c r="AC52" s="210">
        <v>1000</v>
      </c>
    </row>
    <row r="53" spans="1:29" ht="14.25">
      <c r="A53" s="316"/>
      <c r="B53" s="319"/>
      <c r="C53" s="274"/>
      <c r="D53" s="322"/>
      <c r="E53" s="138" t="s">
        <v>298</v>
      </c>
      <c r="F53" s="375" t="s">
        <v>241</v>
      </c>
      <c r="G53" s="269"/>
      <c r="H53" s="376"/>
      <c r="I53" s="303" t="s">
        <v>589</v>
      </c>
      <c r="J53" s="270"/>
      <c r="L53" s="210">
        <v>2000</v>
      </c>
      <c r="M53" s="374">
        <v>0</v>
      </c>
      <c r="N53" s="270"/>
      <c r="O53" s="210">
        <v>0</v>
      </c>
      <c r="P53" s="374">
        <v>0</v>
      </c>
      <c r="Q53" s="270"/>
      <c r="R53" s="374">
        <v>0</v>
      </c>
      <c r="S53" s="269"/>
      <c r="T53" s="270"/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2000</v>
      </c>
    </row>
    <row r="54" spans="1:29" ht="14.25">
      <c r="A54" s="317"/>
      <c r="B54" s="320"/>
      <c r="C54" s="283"/>
      <c r="D54" s="284"/>
      <c r="E54" s="304" t="s">
        <v>434</v>
      </c>
      <c r="F54" s="269"/>
      <c r="G54" s="269"/>
      <c r="H54" s="269"/>
      <c r="I54" s="269"/>
      <c r="J54" s="270"/>
      <c r="L54" s="207">
        <v>2100</v>
      </c>
      <c r="M54" s="377">
        <v>0</v>
      </c>
      <c r="N54" s="270"/>
      <c r="O54" s="207">
        <v>700</v>
      </c>
      <c r="P54" s="377">
        <v>0</v>
      </c>
      <c r="Q54" s="270"/>
      <c r="R54" s="377">
        <v>0</v>
      </c>
      <c r="S54" s="269"/>
      <c r="T54" s="270"/>
      <c r="U54" s="207">
        <v>300</v>
      </c>
      <c r="V54" s="207">
        <v>0</v>
      </c>
      <c r="W54" s="207">
        <v>0</v>
      </c>
      <c r="X54" s="207">
        <v>100</v>
      </c>
      <c r="Y54" s="207">
        <v>0</v>
      </c>
      <c r="Z54" s="207">
        <v>0</v>
      </c>
      <c r="AA54" s="207">
        <v>0</v>
      </c>
      <c r="AB54" s="207">
        <v>0</v>
      </c>
      <c r="AC54" s="207">
        <v>3200</v>
      </c>
    </row>
    <row r="55" spans="1:29" ht="14.25">
      <c r="A55" s="315" t="s">
        <v>298</v>
      </c>
      <c r="B55" s="318" t="s">
        <v>345</v>
      </c>
      <c r="C55" s="321" t="s">
        <v>593</v>
      </c>
      <c r="D55" s="279"/>
      <c r="E55" s="138" t="s">
        <v>298</v>
      </c>
      <c r="F55" s="375" t="s">
        <v>426</v>
      </c>
      <c r="G55" s="269"/>
      <c r="H55" s="376"/>
      <c r="I55" s="303" t="s">
        <v>595</v>
      </c>
      <c r="J55" s="270"/>
      <c r="L55" s="210">
        <v>13000</v>
      </c>
      <c r="M55" s="374">
        <v>0</v>
      </c>
      <c r="N55" s="270"/>
      <c r="O55" s="210">
        <v>0</v>
      </c>
      <c r="P55" s="374">
        <v>0</v>
      </c>
      <c r="Q55" s="270"/>
      <c r="R55" s="374">
        <v>41960</v>
      </c>
      <c r="S55" s="269"/>
      <c r="T55" s="270"/>
      <c r="U55" s="210">
        <v>0</v>
      </c>
      <c r="V55" s="210">
        <v>0</v>
      </c>
      <c r="W55" s="210">
        <v>0</v>
      </c>
      <c r="X55" s="210">
        <v>300000</v>
      </c>
      <c r="Y55" s="210">
        <v>0</v>
      </c>
      <c r="Z55" s="210">
        <v>0</v>
      </c>
      <c r="AA55" s="210">
        <v>0</v>
      </c>
      <c r="AB55" s="210">
        <v>0</v>
      </c>
      <c r="AC55" s="210">
        <v>354960</v>
      </c>
    </row>
    <row r="56" spans="1:29" ht="14.25">
      <c r="A56" s="316"/>
      <c r="B56" s="319"/>
      <c r="C56" s="274"/>
      <c r="D56" s="322"/>
      <c r="E56" s="138" t="s">
        <v>298</v>
      </c>
      <c r="F56" s="375" t="s">
        <v>452</v>
      </c>
      <c r="G56" s="269"/>
      <c r="H56" s="376"/>
      <c r="I56" s="303" t="s">
        <v>651</v>
      </c>
      <c r="J56" s="270"/>
      <c r="L56" s="210">
        <v>0</v>
      </c>
      <c r="M56" s="374">
        <v>0</v>
      </c>
      <c r="N56" s="270"/>
      <c r="O56" s="210">
        <v>0</v>
      </c>
      <c r="P56" s="374">
        <v>0</v>
      </c>
      <c r="Q56" s="270"/>
      <c r="R56" s="374">
        <v>0</v>
      </c>
      <c r="S56" s="269"/>
      <c r="T56" s="270"/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20000</v>
      </c>
      <c r="AA56" s="210">
        <v>0</v>
      </c>
      <c r="AB56" s="210">
        <v>0</v>
      </c>
      <c r="AC56" s="210">
        <v>20000</v>
      </c>
    </row>
    <row r="57" spans="1:29" ht="14.25">
      <c r="A57" s="317"/>
      <c r="B57" s="320"/>
      <c r="C57" s="283"/>
      <c r="D57" s="284"/>
      <c r="E57" s="304" t="s">
        <v>434</v>
      </c>
      <c r="F57" s="269"/>
      <c r="G57" s="269"/>
      <c r="H57" s="269"/>
      <c r="I57" s="269"/>
      <c r="J57" s="270"/>
      <c r="L57" s="207">
        <v>13000</v>
      </c>
      <c r="M57" s="377">
        <v>0</v>
      </c>
      <c r="N57" s="270"/>
      <c r="O57" s="207">
        <v>0</v>
      </c>
      <c r="P57" s="377">
        <v>0</v>
      </c>
      <c r="Q57" s="270"/>
      <c r="R57" s="377">
        <v>41960</v>
      </c>
      <c r="S57" s="269"/>
      <c r="T57" s="270"/>
      <c r="U57" s="207">
        <v>0</v>
      </c>
      <c r="V57" s="207">
        <v>0</v>
      </c>
      <c r="W57" s="207">
        <v>0</v>
      </c>
      <c r="X57" s="207">
        <v>300000</v>
      </c>
      <c r="Y57" s="207">
        <v>0</v>
      </c>
      <c r="Z57" s="207">
        <v>20000</v>
      </c>
      <c r="AA57" s="207">
        <v>0</v>
      </c>
      <c r="AB57" s="207">
        <v>0</v>
      </c>
      <c r="AC57" s="207">
        <v>374960</v>
      </c>
    </row>
    <row r="58" spans="1:29" ht="14.25">
      <c r="A58" s="315" t="s">
        <v>298</v>
      </c>
      <c r="B58" s="318" t="s">
        <v>343</v>
      </c>
      <c r="C58" s="321" t="s">
        <v>590</v>
      </c>
      <c r="D58" s="279"/>
      <c r="E58" s="138" t="s">
        <v>298</v>
      </c>
      <c r="F58" s="375" t="s">
        <v>453</v>
      </c>
      <c r="G58" s="269"/>
      <c r="H58" s="376"/>
      <c r="I58" s="303" t="s">
        <v>652</v>
      </c>
      <c r="J58" s="270"/>
      <c r="L58" s="210">
        <v>0</v>
      </c>
      <c r="M58" s="374">
        <v>0</v>
      </c>
      <c r="N58" s="270"/>
      <c r="O58" s="210">
        <v>0</v>
      </c>
      <c r="P58" s="374">
        <v>0</v>
      </c>
      <c r="Q58" s="270"/>
      <c r="R58" s="374">
        <v>0</v>
      </c>
      <c r="S58" s="269"/>
      <c r="T58" s="270"/>
      <c r="U58" s="210">
        <v>4500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4500</v>
      </c>
    </row>
    <row r="59" spans="1:29" ht="14.25">
      <c r="A59" s="316"/>
      <c r="B59" s="319"/>
      <c r="C59" s="274"/>
      <c r="D59" s="322"/>
      <c r="E59" s="138" t="s">
        <v>298</v>
      </c>
      <c r="F59" s="375" t="s">
        <v>435</v>
      </c>
      <c r="G59" s="269"/>
      <c r="H59" s="376"/>
      <c r="I59" s="303" t="s">
        <v>591</v>
      </c>
      <c r="J59" s="270"/>
      <c r="L59" s="210">
        <v>0</v>
      </c>
      <c r="M59" s="374">
        <v>0</v>
      </c>
      <c r="N59" s="270"/>
      <c r="O59" s="210">
        <v>0</v>
      </c>
      <c r="P59" s="374">
        <v>0</v>
      </c>
      <c r="Q59" s="270"/>
      <c r="R59" s="374">
        <v>0</v>
      </c>
      <c r="S59" s="269"/>
      <c r="T59" s="270"/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27700</v>
      </c>
      <c r="AB59" s="210">
        <v>0</v>
      </c>
      <c r="AC59" s="210">
        <v>27700</v>
      </c>
    </row>
    <row r="60" spans="1:29" ht="14.25">
      <c r="A60" s="316"/>
      <c r="B60" s="319"/>
      <c r="C60" s="274"/>
      <c r="D60" s="322"/>
      <c r="E60" s="138" t="s">
        <v>298</v>
      </c>
      <c r="F60" s="375" t="s">
        <v>454</v>
      </c>
      <c r="G60" s="269"/>
      <c r="H60" s="376"/>
      <c r="I60" s="303" t="s">
        <v>592</v>
      </c>
      <c r="J60" s="270"/>
      <c r="L60" s="210">
        <v>0</v>
      </c>
      <c r="M60" s="374">
        <v>0</v>
      </c>
      <c r="N60" s="270"/>
      <c r="O60" s="210">
        <v>0</v>
      </c>
      <c r="P60" s="374">
        <v>0</v>
      </c>
      <c r="Q60" s="270"/>
      <c r="R60" s="374">
        <v>0</v>
      </c>
      <c r="S60" s="269"/>
      <c r="T60" s="270"/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42800</v>
      </c>
      <c r="AB60" s="210">
        <v>0</v>
      </c>
      <c r="AC60" s="210">
        <v>42800</v>
      </c>
    </row>
    <row r="61" spans="1:29" ht="14.25">
      <c r="A61" s="317"/>
      <c r="B61" s="320"/>
      <c r="C61" s="283"/>
      <c r="D61" s="284"/>
      <c r="E61" s="304" t="s">
        <v>434</v>
      </c>
      <c r="F61" s="269"/>
      <c r="G61" s="269"/>
      <c r="H61" s="269"/>
      <c r="I61" s="269"/>
      <c r="J61" s="270"/>
      <c r="L61" s="207">
        <v>0</v>
      </c>
      <c r="M61" s="377">
        <v>0</v>
      </c>
      <c r="N61" s="270"/>
      <c r="O61" s="207">
        <v>0</v>
      </c>
      <c r="P61" s="377">
        <v>0</v>
      </c>
      <c r="Q61" s="270"/>
      <c r="R61" s="377">
        <v>0</v>
      </c>
      <c r="S61" s="269"/>
      <c r="T61" s="270"/>
      <c r="U61" s="207">
        <v>4500</v>
      </c>
      <c r="V61" s="207">
        <v>0</v>
      </c>
      <c r="W61" s="207">
        <v>0</v>
      </c>
      <c r="X61" s="207">
        <v>0</v>
      </c>
      <c r="Y61" s="207">
        <v>0</v>
      </c>
      <c r="Z61" s="207">
        <v>0</v>
      </c>
      <c r="AA61" s="207">
        <v>70500</v>
      </c>
      <c r="AB61" s="207">
        <v>0</v>
      </c>
      <c r="AC61" s="207">
        <v>75000</v>
      </c>
    </row>
    <row r="62" spans="1:29" ht="14.25">
      <c r="A62" s="315" t="s">
        <v>298</v>
      </c>
      <c r="B62" s="318" t="s">
        <v>327</v>
      </c>
      <c r="C62" s="321" t="s">
        <v>544</v>
      </c>
      <c r="D62" s="279"/>
      <c r="E62" s="138" t="s">
        <v>298</v>
      </c>
      <c r="F62" s="375" t="s">
        <v>389</v>
      </c>
      <c r="G62" s="269"/>
      <c r="H62" s="376"/>
      <c r="I62" s="303" t="s">
        <v>545</v>
      </c>
      <c r="J62" s="270"/>
      <c r="L62" s="210">
        <v>0</v>
      </c>
      <c r="M62" s="374">
        <v>0</v>
      </c>
      <c r="N62" s="270"/>
      <c r="O62" s="210">
        <v>0</v>
      </c>
      <c r="P62" s="374">
        <v>0</v>
      </c>
      <c r="Q62" s="270"/>
      <c r="R62" s="374">
        <v>0</v>
      </c>
      <c r="S62" s="269"/>
      <c r="T62" s="270"/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15728</v>
      </c>
      <c r="AC62" s="210">
        <v>15728</v>
      </c>
    </row>
    <row r="63" spans="1:29" ht="14.25">
      <c r="A63" s="316"/>
      <c r="B63" s="319"/>
      <c r="C63" s="274"/>
      <c r="D63" s="322"/>
      <c r="E63" s="138" t="s">
        <v>298</v>
      </c>
      <c r="F63" s="375" t="s">
        <v>391</v>
      </c>
      <c r="G63" s="269"/>
      <c r="H63" s="376"/>
      <c r="I63" s="303" t="s">
        <v>546</v>
      </c>
      <c r="J63" s="270"/>
      <c r="L63" s="210">
        <v>0</v>
      </c>
      <c r="M63" s="374">
        <v>0</v>
      </c>
      <c r="N63" s="270"/>
      <c r="O63" s="210">
        <v>0</v>
      </c>
      <c r="P63" s="374">
        <v>0</v>
      </c>
      <c r="Q63" s="270"/>
      <c r="R63" s="374">
        <v>0</v>
      </c>
      <c r="S63" s="269"/>
      <c r="T63" s="270"/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770100</v>
      </c>
      <c r="AC63" s="210">
        <v>770100</v>
      </c>
    </row>
    <row r="64" spans="1:29" ht="14.25">
      <c r="A64" s="316"/>
      <c r="B64" s="319"/>
      <c r="C64" s="274"/>
      <c r="D64" s="322"/>
      <c r="E64" s="138" t="s">
        <v>298</v>
      </c>
      <c r="F64" s="375" t="s">
        <v>392</v>
      </c>
      <c r="G64" s="269"/>
      <c r="H64" s="376"/>
      <c r="I64" s="303" t="s">
        <v>547</v>
      </c>
      <c r="J64" s="270"/>
      <c r="L64" s="210">
        <v>0</v>
      </c>
      <c r="M64" s="374">
        <v>0</v>
      </c>
      <c r="N64" s="270"/>
      <c r="O64" s="210">
        <v>0</v>
      </c>
      <c r="P64" s="374">
        <v>0</v>
      </c>
      <c r="Q64" s="270"/>
      <c r="R64" s="374">
        <v>0</v>
      </c>
      <c r="S64" s="269"/>
      <c r="T64" s="270"/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451200</v>
      </c>
      <c r="AC64" s="210">
        <v>451200</v>
      </c>
    </row>
    <row r="65" spans="1:29" ht="14.25">
      <c r="A65" s="316"/>
      <c r="B65" s="319"/>
      <c r="C65" s="274"/>
      <c r="D65" s="322"/>
      <c r="E65" s="138" t="s">
        <v>298</v>
      </c>
      <c r="F65" s="375" t="s">
        <v>393</v>
      </c>
      <c r="G65" s="269"/>
      <c r="H65" s="376"/>
      <c r="I65" s="303" t="s">
        <v>548</v>
      </c>
      <c r="J65" s="270"/>
      <c r="L65" s="210">
        <v>0</v>
      </c>
      <c r="M65" s="374">
        <v>0</v>
      </c>
      <c r="N65" s="270"/>
      <c r="O65" s="210">
        <v>0</v>
      </c>
      <c r="P65" s="374">
        <v>0</v>
      </c>
      <c r="Q65" s="270"/>
      <c r="R65" s="374">
        <v>0</v>
      </c>
      <c r="S65" s="269"/>
      <c r="T65" s="270"/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4500</v>
      </c>
      <c r="AC65" s="210">
        <v>4500</v>
      </c>
    </row>
    <row r="66" spans="1:29" ht="14.25">
      <c r="A66" s="316"/>
      <c r="B66" s="319"/>
      <c r="C66" s="274"/>
      <c r="D66" s="322"/>
      <c r="E66" s="138" t="s">
        <v>298</v>
      </c>
      <c r="F66" s="375" t="s">
        <v>394</v>
      </c>
      <c r="G66" s="269"/>
      <c r="H66" s="376"/>
      <c r="I66" s="303" t="s">
        <v>549</v>
      </c>
      <c r="J66" s="270"/>
      <c r="L66" s="210">
        <v>0</v>
      </c>
      <c r="M66" s="374">
        <v>0</v>
      </c>
      <c r="N66" s="270"/>
      <c r="O66" s="210">
        <v>0</v>
      </c>
      <c r="P66" s="374">
        <v>0</v>
      </c>
      <c r="Q66" s="270"/>
      <c r="R66" s="374">
        <v>0</v>
      </c>
      <c r="S66" s="269"/>
      <c r="T66" s="270"/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109383</v>
      </c>
      <c r="AC66" s="210">
        <v>109383</v>
      </c>
    </row>
    <row r="67" spans="1:29" ht="14.25">
      <c r="A67" s="316"/>
      <c r="B67" s="319"/>
      <c r="C67" s="274"/>
      <c r="D67" s="322"/>
      <c r="E67" s="138" t="s">
        <v>298</v>
      </c>
      <c r="F67" s="375" t="s">
        <v>395</v>
      </c>
      <c r="G67" s="269"/>
      <c r="H67" s="376"/>
      <c r="I67" s="303" t="s">
        <v>550</v>
      </c>
      <c r="J67" s="270"/>
      <c r="L67" s="210">
        <v>0</v>
      </c>
      <c r="M67" s="374">
        <v>0</v>
      </c>
      <c r="N67" s="270"/>
      <c r="O67" s="210">
        <v>0</v>
      </c>
      <c r="P67" s="374">
        <v>0</v>
      </c>
      <c r="Q67" s="270"/>
      <c r="R67" s="374">
        <v>0</v>
      </c>
      <c r="S67" s="269"/>
      <c r="T67" s="270"/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20000</v>
      </c>
      <c r="AC67" s="210">
        <v>20000</v>
      </c>
    </row>
    <row r="68" spans="1:29" ht="14.25">
      <c r="A68" s="316"/>
      <c r="B68" s="319"/>
      <c r="C68" s="274"/>
      <c r="D68" s="322"/>
      <c r="E68" s="138" t="s">
        <v>298</v>
      </c>
      <c r="F68" s="375" t="s">
        <v>396</v>
      </c>
      <c r="G68" s="269"/>
      <c r="H68" s="376"/>
      <c r="I68" s="303" t="s">
        <v>551</v>
      </c>
      <c r="J68" s="270"/>
      <c r="L68" s="210">
        <v>0</v>
      </c>
      <c r="M68" s="374">
        <v>0</v>
      </c>
      <c r="N68" s="270"/>
      <c r="O68" s="210">
        <v>0</v>
      </c>
      <c r="P68" s="374">
        <v>0</v>
      </c>
      <c r="Q68" s="270"/>
      <c r="R68" s="374">
        <v>0</v>
      </c>
      <c r="S68" s="269"/>
      <c r="T68" s="270"/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210">
        <v>4</v>
      </c>
      <c r="AC68" s="210">
        <v>4</v>
      </c>
    </row>
    <row r="69" spans="1:29" ht="14.25">
      <c r="A69" s="317"/>
      <c r="B69" s="320"/>
      <c r="C69" s="283"/>
      <c r="D69" s="284"/>
      <c r="E69" s="304" t="s">
        <v>434</v>
      </c>
      <c r="F69" s="269"/>
      <c r="G69" s="269"/>
      <c r="H69" s="269"/>
      <c r="I69" s="269"/>
      <c r="J69" s="270"/>
      <c r="L69" s="207">
        <v>0</v>
      </c>
      <c r="M69" s="377">
        <v>0</v>
      </c>
      <c r="N69" s="270"/>
      <c r="O69" s="207">
        <v>0</v>
      </c>
      <c r="P69" s="377">
        <v>0</v>
      </c>
      <c r="Q69" s="270"/>
      <c r="R69" s="377">
        <v>0</v>
      </c>
      <c r="S69" s="269"/>
      <c r="T69" s="270"/>
      <c r="U69" s="207">
        <v>0</v>
      </c>
      <c r="V69" s="207">
        <v>0</v>
      </c>
      <c r="W69" s="207">
        <v>0</v>
      </c>
      <c r="X69" s="207">
        <v>0</v>
      </c>
      <c r="Y69" s="207">
        <v>0</v>
      </c>
      <c r="Z69" s="207">
        <v>0</v>
      </c>
      <c r="AA69" s="207">
        <v>0</v>
      </c>
      <c r="AB69" s="207">
        <v>1370915</v>
      </c>
      <c r="AC69" s="207">
        <v>1370915</v>
      </c>
    </row>
    <row r="70" spans="1:29" ht="25.5">
      <c r="A70" s="380" t="s">
        <v>427</v>
      </c>
      <c r="B70" s="269"/>
      <c r="C70" s="269"/>
      <c r="D70" s="269"/>
      <c r="E70" s="269"/>
      <c r="F70" s="269"/>
      <c r="G70" s="269"/>
      <c r="H70" s="269"/>
      <c r="I70" s="269"/>
      <c r="J70" s="270"/>
      <c r="L70" s="208">
        <v>1654190.24</v>
      </c>
      <c r="M70" s="381">
        <v>2000</v>
      </c>
      <c r="N70" s="270"/>
      <c r="O70" s="208">
        <v>550746</v>
      </c>
      <c r="P70" s="381">
        <v>11031</v>
      </c>
      <c r="Q70" s="270"/>
      <c r="R70" s="381">
        <v>466427.36</v>
      </c>
      <c r="S70" s="269"/>
      <c r="T70" s="270"/>
      <c r="U70" s="208">
        <v>156419.94</v>
      </c>
      <c r="V70" s="208">
        <v>201000</v>
      </c>
      <c r="W70" s="208">
        <v>62500</v>
      </c>
      <c r="X70" s="208">
        <v>914386.37</v>
      </c>
      <c r="Y70" s="208">
        <v>497</v>
      </c>
      <c r="Z70" s="208">
        <v>23750</v>
      </c>
      <c r="AA70" s="208">
        <v>70500</v>
      </c>
      <c r="AB70" s="208">
        <v>1370915</v>
      </c>
      <c r="AC70" s="208">
        <v>5484362.91</v>
      </c>
    </row>
    <row r="71" ht="409.5" customHeight="1" hidden="1"/>
  </sheetData>
  <sheetProtection/>
  <mergeCells count="343">
    <mergeCell ref="A70:J70"/>
    <mergeCell ref="M70:N70"/>
    <mergeCell ref="P70:Q70"/>
    <mergeCell ref="R70:T70"/>
    <mergeCell ref="A62:A69"/>
    <mergeCell ref="B62:B69"/>
    <mergeCell ref="C62:D69"/>
    <mergeCell ref="F68:H68"/>
    <mergeCell ref="I68:J68"/>
    <mergeCell ref="E69:J69"/>
    <mergeCell ref="A58:A61"/>
    <mergeCell ref="B58:B61"/>
    <mergeCell ref="C58:D61"/>
    <mergeCell ref="F60:H60"/>
    <mergeCell ref="I60:J60"/>
    <mergeCell ref="E61:J61"/>
    <mergeCell ref="F58:H58"/>
    <mergeCell ref="I58:J58"/>
    <mergeCell ref="A55:A57"/>
    <mergeCell ref="B55:B57"/>
    <mergeCell ref="C55:D57"/>
    <mergeCell ref="F56:H56"/>
    <mergeCell ref="I56:J56"/>
    <mergeCell ref="E57:J57"/>
    <mergeCell ref="A51:A54"/>
    <mergeCell ref="B51:B54"/>
    <mergeCell ref="C51:D54"/>
    <mergeCell ref="F53:H53"/>
    <mergeCell ref="I53:J53"/>
    <mergeCell ref="E54:J54"/>
    <mergeCell ref="F51:H51"/>
    <mergeCell ref="I51:J51"/>
    <mergeCell ref="F52:H52"/>
    <mergeCell ref="I52:J52"/>
    <mergeCell ref="A37:A45"/>
    <mergeCell ref="B37:B45"/>
    <mergeCell ref="C37:D45"/>
    <mergeCell ref="F43:H43"/>
    <mergeCell ref="I43:J43"/>
    <mergeCell ref="E45:J45"/>
    <mergeCell ref="I44:J44"/>
    <mergeCell ref="F44:H44"/>
    <mergeCell ref="F41:H41"/>
    <mergeCell ref="I41:J41"/>
    <mergeCell ref="A32:A36"/>
    <mergeCell ref="B32:B36"/>
    <mergeCell ref="C32:D36"/>
    <mergeCell ref="F34:H34"/>
    <mergeCell ref="I34:J34"/>
    <mergeCell ref="E36:J36"/>
    <mergeCell ref="I33:J33"/>
    <mergeCell ref="F33:H33"/>
    <mergeCell ref="A27:A31"/>
    <mergeCell ref="B27:B31"/>
    <mergeCell ref="C27:D31"/>
    <mergeCell ref="F29:H29"/>
    <mergeCell ref="I29:J29"/>
    <mergeCell ref="E31:J31"/>
    <mergeCell ref="F30:H30"/>
    <mergeCell ref="I30:J30"/>
    <mergeCell ref="F27:H27"/>
    <mergeCell ref="I27:J27"/>
    <mergeCell ref="A20:A26"/>
    <mergeCell ref="B20:B26"/>
    <mergeCell ref="C20:D26"/>
    <mergeCell ref="F24:H24"/>
    <mergeCell ref="I24:J24"/>
    <mergeCell ref="E26:J26"/>
    <mergeCell ref="F25:H25"/>
    <mergeCell ref="I25:J25"/>
    <mergeCell ref="F22:H22"/>
    <mergeCell ref="I20:J20"/>
    <mergeCell ref="Y9:Y10"/>
    <mergeCell ref="Z9:Z10"/>
    <mergeCell ref="AA9:AA10"/>
    <mergeCell ref="AB9:AB10"/>
    <mergeCell ref="A10:C11"/>
    <mergeCell ref="A13:A19"/>
    <mergeCell ref="B13:B19"/>
    <mergeCell ref="C13:D19"/>
    <mergeCell ref="F17:H17"/>
    <mergeCell ref="I17:J17"/>
    <mergeCell ref="P9:Q10"/>
    <mergeCell ref="R9:T10"/>
    <mergeCell ref="U9:U10"/>
    <mergeCell ref="V9:V10"/>
    <mergeCell ref="W9:W10"/>
    <mergeCell ref="X9:X10"/>
    <mergeCell ref="AB6:AB7"/>
    <mergeCell ref="AC6:AC11"/>
    <mergeCell ref="L8:O8"/>
    <mergeCell ref="P8:Q8"/>
    <mergeCell ref="R8:U8"/>
    <mergeCell ref="V8:W8"/>
    <mergeCell ref="Y8:Z8"/>
    <mergeCell ref="L9:L10"/>
    <mergeCell ref="M9:N10"/>
    <mergeCell ref="O9:O10"/>
    <mergeCell ref="A2:S2"/>
    <mergeCell ref="A3:S3"/>
    <mergeCell ref="L6:O7"/>
    <mergeCell ref="P6:Q7"/>
    <mergeCell ref="R6:U7"/>
    <mergeCell ref="M68:N68"/>
    <mergeCell ref="P68:Q68"/>
    <mergeCell ref="R68:T68"/>
    <mergeCell ref="F65:H65"/>
    <mergeCell ref="I65:J65"/>
    <mergeCell ref="R69:T69"/>
    <mergeCell ref="F66:H66"/>
    <mergeCell ref="I66:J66"/>
    <mergeCell ref="F67:H67"/>
    <mergeCell ref="I67:J67"/>
    <mergeCell ref="R66:T66"/>
    <mergeCell ref="M67:N67"/>
    <mergeCell ref="P67:Q67"/>
    <mergeCell ref="R67:T67"/>
    <mergeCell ref="M66:N66"/>
    <mergeCell ref="F46:H46"/>
    <mergeCell ref="F48:H48"/>
    <mergeCell ref="I48:J48"/>
    <mergeCell ref="F49:H49"/>
    <mergeCell ref="M69:N69"/>
    <mergeCell ref="P69:Q69"/>
    <mergeCell ref="M62:N62"/>
    <mergeCell ref="P62:Q62"/>
    <mergeCell ref="M57:N57"/>
    <mergeCell ref="P57:Q57"/>
    <mergeCell ref="F40:H40"/>
    <mergeCell ref="F32:H32"/>
    <mergeCell ref="I32:J32"/>
    <mergeCell ref="I40:J40"/>
    <mergeCell ref="A46:A50"/>
    <mergeCell ref="B46:B50"/>
    <mergeCell ref="C46:D50"/>
    <mergeCell ref="F47:H47"/>
    <mergeCell ref="I47:J47"/>
    <mergeCell ref="I46:J46"/>
    <mergeCell ref="I15:J15"/>
    <mergeCell ref="F18:H18"/>
    <mergeCell ref="I18:J18"/>
    <mergeCell ref="I16:J16"/>
    <mergeCell ref="F39:H39"/>
    <mergeCell ref="I39:J39"/>
    <mergeCell ref="F38:H38"/>
    <mergeCell ref="E19:J19"/>
    <mergeCell ref="F37:H37"/>
    <mergeCell ref="V6:W7"/>
    <mergeCell ref="X6:X7"/>
    <mergeCell ref="Y6:Z7"/>
    <mergeCell ref="AA6:AA7"/>
    <mergeCell ref="A1:S1"/>
    <mergeCell ref="M64:N64"/>
    <mergeCell ref="P64:Q64"/>
    <mergeCell ref="R64:T64"/>
    <mergeCell ref="F62:H62"/>
    <mergeCell ref="I62:J62"/>
    <mergeCell ref="R62:T62"/>
    <mergeCell ref="F63:H63"/>
    <mergeCell ref="I63:J63"/>
    <mergeCell ref="F59:H59"/>
    <mergeCell ref="I59:J59"/>
    <mergeCell ref="M63:N63"/>
    <mergeCell ref="P63:Q63"/>
    <mergeCell ref="R63:T63"/>
    <mergeCell ref="M60:N60"/>
    <mergeCell ref="P60:Q60"/>
    <mergeCell ref="R60:T60"/>
    <mergeCell ref="M61:N61"/>
    <mergeCell ref="P61:Q61"/>
    <mergeCell ref="R61:T61"/>
    <mergeCell ref="M58:N58"/>
    <mergeCell ref="P58:Q58"/>
    <mergeCell ref="R58:T58"/>
    <mergeCell ref="M59:N59"/>
    <mergeCell ref="P59:Q59"/>
    <mergeCell ref="R59:T59"/>
    <mergeCell ref="R57:T57"/>
    <mergeCell ref="F55:H55"/>
    <mergeCell ref="I55:J55"/>
    <mergeCell ref="R55:T55"/>
    <mergeCell ref="R56:T56"/>
    <mergeCell ref="M26:N26"/>
    <mergeCell ref="P42:Q42"/>
    <mergeCell ref="F42:H42"/>
    <mergeCell ref="I42:J42"/>
    <mergeCell ref="I38:J38"/>
    <mergeCell ref="F14:H14"/>
    <mergeCell ref="I14:J14"/>
    <mergeCell ref="F16:H16"/>
    <mergeCell ref="F23:H23"/>
    <mergeCell ref="I23:J23"/>
    <mergeCell ref="I22:J22"/>
    <mergeCell ref="F21:H21"/>
    <mergeCell ref="F20:H20"/>
    <mergeCell ref="I21:J21"/>
    <mergeCell ref="F15:H15"/>
    <mergeCell ref="R11:T11"/>
    <mergeCell ref="I37:J37"/>
    <mergeCell ref="F35:H35"/>
    <mergeCell ref="I35:J35"/>
    <mergeCell ref="R31:T31"/>
    <mergeCell ref="M29:N29"/>
    <mergeCell ref="R18:T18"/>
    <mergeCell ref="R23:T23"/>
    <mergeCell ref="P22:Q22"/>
    <mergeCell ref="R22:T22"/>
    <mergeCell ref="R41:T41"/>
    <mergeCell ref="M31:N31"/>
    <mergeCell ref="P19:Q19"/>
    <mergeCell ref="R49:T49"/>
    <mergeCell ref="R44:T44"/>
    <mergeCell ref="P31:Q31"/>
    <mergeCell ref="M28:N28"/>
    <mergeCell ref="P28:Q28"/>
    <mergeCell ref="R25:T25"/>
    <mergeCell ref="P25:Q25"/>
    <mergeCell ref="R40:T40"/>
    <mergeCell ref="R42:T42"/>
    <mergeCell ref="R46:T46"/>
    <mergeCell ref="R17:T17"/>
    <mergeCell ref="R19:T19"/>
    <mergeCell ref="P50:Q50"/>
    <mergeCell ref="R50:T50"/>
    <mergeCell ref="R47:T47"/>
    <mergeCell ref="R45:T45"/>
    <mergeCell ref="P41:Q41"/>
    <mergeCell ref="M43:N43"/>
    <mergeCell ref="M30:N30"/>
    <mergeCell ref="P30:Q30"/>
    <mergeCell ref="R30:T30"/>
    <mergeCell ref="R43:T43"/>
    <mergeCell ref="M41:N41"/>
    <mergeCell ref="M42:N42"/>
    <mergeCell ref="P43:Q43"/>
    <mergeCell ref="M40:N40"/>
    <mergeCell ref="P40:Q40"/>
    <mergeCell ref="R14:T14"/>
    <mergeCell ref="M20:N20"/>
    <mergeCell ref="M50:N50"/>
    <mergeCell ref="M51:N51"/>
    <mergeCell ref="M47:N47"/>
    <mergeCell ref="P47:Q47"/>
    <mergeCell ref="M44:N44"/>
    <mergeCell ref="M46:N46"/>
    <mergeCell ref="P46:Q46"/>
    <mergeCell ref="P44:Q44"/>
    <mergeCell ref="M53:N53"/>
    <mergeCell ref="R53:T53"/>
    <mergeCell ref="P55:Q55"/>
    <mergeCell ref="M55:N55"/>
    <mergeCell ref="P53:Q53"/>
    <mergeCell ref="M54:N54"/>
    <mergeCell ref="P54:Q54"/>
    <mergeCell ref="M48:N48"/>
    <mergeCell ref="P48:Q48"/>
    <mergeCell ref="R48:T48"/>
    <mergeCell ref="M45:N45"/>
    <mergeCell ref="P45:Q45"/>
    <mergeCell ref="R52:T52"/>
    <mergeCell ref="M56:N56"/>
    <mergeCell ref="P56:Q56"/>
    <mergeCell ref="P52:Q52"/>
    <mergeCell ref="R39:T39"/>
    <mergeCell ref="M39:N39"/>
    <mergeCell ref="R65:T65"/>
    <mergeCell ref="R54:T54"/>
    <mergeCell ref="M52:N52"/>
    <mergeCell ref="P51:Q51"/>
    <mergeCell ref="R51:T51"/>
    <mergeCell ref="P38:Q38"/>
    <mergeCell ref="R38:T38"/>
    <mergeCell ref="M36:N36"/>
    <mergeCell ref="P36:Q36"/>
    <mergeCell ref="P39:Q39"/>
    <mergeCell ref="R37:T37"/>
    <mergeCell ref="M38:N38"/>
    <mergeCell ref="R34:T34"/>
    <mergeCell ref="M35:N35"/>
    <mergeCell ref="P35:Q35"/>
    <mergeCell ref="R35:T35"/>
    <mergeCell ref="R36:T36"/>
    <mergeCell ref="M37:N37"/>
    <mergeCell ref="P37:Q37"/>
    <mergeCell ref="P34:Q34"/>
    <mergeCell ref="R32:T32"/>
    <mergeCell ref="M16:N16"/>
    <mergeCell ref="P16:Q16"/>
    <mergeCell ref="R16:T16"/>
    <mergeCell ref="P17:Q17"/>
    <mergeCell ref="M22:N22"/>
    <mergeCell ref="P20:Q20"/>
    <mergeCell ref="M19:N19"/>
    <mergeCell ref="M11:N11"/>
    <mergeCell ref="M33:N33"/>
    <mergeCell ref="P33:Q33"/>
    <mergeCell ref="P11:Q11"/>
    <mergeCell ref="P15:Q15"/>
    <mergeCell ref="M21:N21"/>
    <mergeCell ref="P21:Q21"/>
    <mergeCell ref="M18:N18"/>
    <mergeCell ref="P14:Q14"/>
    <mergeCell ref="M32:N32"/>
    <mergeCell ref="P13:Q13"/>
    <mergeCell ref="M13:N13"/>
    <mergeCell ref="R21:T21"/>
    <mergeCell ref="R27:T27"/>
    <mergeCell ref="R20:T20"/>
    <mergeCell ref="M17:N17"/>
    <mergeCell ref="M15:N15"/>
    <mergeCell ref="M24:N24"/>
    <mergeCell ref="M14:N14"/>
    <mergeCell ref="P18:Q18"/>
    <mergeCell ref="I28:J28"/>
    <mergeCell ref="P27:Q27"/>
    <mergeCell ref="R24:T24"/>
    <mergeCell ref="M23:N23"/>
    <mergeCell ref="P23:Q23"/>
    <mergeCell ref="P32:Q32"/>
    <mergeCell ref="P29:Q29"/>
    <mergeCell ref="R29:T29"/>
    <mergeCell ref="M25:N25"/>
    <mergeCell ref="R28:T28"/>
    <mergeCell ref="R13:T13"/>
    <mergeCell ref="P24:Q24"/>
    <mergeCell ref="I49:J49"/>
    <mergeCell ref="E50:J50"/>
    <mergeCell ref="F64:H64"/>
    <mergeCell ref="I64:J64"/>
    <mergeCell ref="M27:N27"/>
    <mergeCell ref="F13:H13"/>
    <mergeCell ref="I13:J13"/>
    <mergeCell ref="F28:H28"/>
    <mergeCell ref="P66:Q66"/>
    <mergeCell ref="M49:N49"/>
    <mergeCell ref="P49:Q49"/>
    <mergeCell ref="M65:N65"/>
    <mergeCell ref="P65:Q65"/>
    <mergeCell ref="R15:T15"/>
    <mergeCell ref="P26:Q26"/>
    <mergeCell ref="R26:T26"/>
    <mergeCell ref="R33:T33"/>
    <mergeCell ref="M34:N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P16" sqref="P16:Q16"/>
    </sheetView>
  </sheetViews>
  <sheetFormatPr defaultColWidth="9.140625" defaultRowHeight="12.75"/>
  <cols>
    <col min="1" max="1" width="1.57421875" style="134" customWidth="1"/>
    <col min="2" max="2" width="18.57421875" style="134" customWidth="1"/>
    <col min="3" max="3" width="3.00390625" style="134" customWidth="1"/>
    <col min="4" max="4" width="7.8515625" style="134" customWidth="1"/>
    <col min="5" max="5" width="10.140625" style="134" customWidth="1"/>
    <col min="6" max="6" width="12.8515625" style="134" customWidth="1"/>
    <col min="7" max="7" width="1.1484375" style="134" customWidth="1"/>
    <col min="8" max="8" width="14.00390625" style="134" customWidth="1"/>
    <col min="9" max="9" width="0.2890625" style="134" customWidth="1"/>
    <col min="10" max="10" width="12.7109375" style="134" customWidth="1"/>
    <col min="11" max="11" width="3.57421875" style="134" customWidth="1"/>
    <col min="12" max="13" width="16.28125" style="134" customWidth="1"/>
    <col min="14" max="14" width="4.8515625" style="134" customWidth="1"/>
    <col min="15" max="15" width="11.421875" style="134" customWidth="1"/>
    <col min="16" max="16" width="13.7109375" style="134" customWidth="1"/>
    <col min="17" max="17" width="2.57421875" style="134" customWidth="1"/>
    <col min="18" max="18" width="13.140625" style="134" customWidth="1"/>
    <col min="19" max="19" width="0.13671875" style="134" customWidth="1"/>
    <col min="20" max="20" width="3.00390625" style="134" customWidth="1"/>
    <col min="21" max="25" width="16.28125" style="134" customWidth="1"/>
    <col min="26" max="16384" width="9.140625" style="134" customWidth="1"/>
  </cols>
  <sheetData>
    <row r="1" spans="1:19" ht="16.5" customHeight="1">
      <c r="A1" s="407" t="s">
        <v>653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6.5" customHeight="1">
      <c r="A2" s="403" t="s">
        <v>654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8" customHeight="1">
      <c r="A3" s="403" t="s">
        <v>760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8" customHeight="1">
      <c r="A4" s="403" t="s">
        <v>663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ht="8.25" customHeight="1"/>
    <row r="6" spans="2:25" ht="14.25">
      <c r="B6" s="145"/>
      <c r="C6" s="163"/>
      <c r="D6" s="163"/>
      <c r="E6" s="163"/>
      <c r="F6" s="163"/>
      <c r="G6" s="163"/>
      <c r="H6" s="405" t="s">
        <v>655</v>
      </c>
      <c r="I6" s="146"/>
      <c r="J6" s="396" t="s">
        <v>363</v>
      </c>
      <c r="K6" s="406"/>
      <c r="L6" s="388"/>
      <c r="M6" s="396" t="s">
        <v>364</v>
      </c>
      <c r="N6" s="396" t="s">
        <v>365</v>
      </c>
      <c r="O6" s="388"/>
      <c r="P6" s="396" t="s">
        <v>366</v>
      </c>
      <c r="Q6" s="406"/>
      <c r="R6" s="406"/>
      <c r="S6" s="406"/>
      <c r="T6" s="388"/>
      <c r="U6" s="396" t="s">
        <v>367</v>
      </c>
      <c r="V6" s="396" t="s">
        <v>368</v>
      </c>
      <c r="W6" s="388"/>
      <c r="X6" s="396" t="s">
        <v>369</v>
      </c>
      <c r="Y6" s="396" t="s">
        <v>6</v>
      </c>
    </row>
    <row r="7" spans="2:25" ht="14.25">
      <c r="B7" s="401" t="s">
        <v>656</v>
      </c>
      <c r="C7" s="328"/>
      <c r="D7" s="211"/>
      <c r="E7" s="211"/>
      <c r="F7" s="211"/>
      <c r="G7" s="211"/>
      <c r="H7" s="328"/>
      <c r="I7" s="147"/>
      <c r="J7" s="400"/>
      <c r="K7" s="389"/>
      <c r="L7" s="390"/>
      <c r="M7" s="398"/>
      <c r="N7" s="400"/>
      <c r="O7" s="390"/>
      <c r="P7" s="400"/>
      <c r="Q7" s="389"/>
      <c r="R7" s="389"/>
      <c r="S7" s="389"/>
      <c r="T7" s="390"/>
      <c r="U7" s="398"/>
      <c r="V7" s="400"/>
      <c r="W7" s="390"/>
      <c r="X7" s="398"/>
      <c r="Y7" s="397"/>
    </row>
    <row r="8" spans="2:25" ht="14.25">
      <c r="B8" s="402"/>
      <c r="C8" s="328"/>
      <c r="D8" s="211"/>
      <c r="E8" s="211"/>
      <c r="F8" s="211"/>
      <c r="G8" s="211"/>
      <c r="H8" s="328"/>
      <c r="I8" s="147"/>
      <c r="J8" s="396" t="s">
        <v>380</v>
      </c>
      <c r="K8" s="388"/>
      <c r="L8" s="396" t="s">
        <v>381</v>
      </c>
      <c r="M8" s="396" t="s">
        <v>382</v>
      </c>
      <c r="N8" s="396" t="s">
        <v>383</v>
      </c>
      <c r="O8" s="388"/>
      <c r="P8" s="396" t="s">
        <v>385</v>
      </c>
      <c r="Q8" s="388"/>
      <c r="R8" s="396" t="s">
        <v>441</v>
      </c>
      <c r="S8" s="406"/>
      <c r="T8" s="388"/>
      <c r="U8" s="396" t="s">
        <v>386</v>
      </c>
      <c r="V8" s="396" t="s">
        <v>442</v>
      </c>
      <c r="W8" s="396" t="s">
        <v>387</v>
      </c>
      <c r="X8" s="396" t="s">
        <v>388</v>
      </c>
      <c r="Y8" s="397"/>
    </row>
    <row r="9" spans="2:25" ht="14.25">
      <c r="B9" s="402"/>
      <c r="C9" s="328"/>
      <c r="D9" s="211"/>
      <c r="E9" s="211"/>
      <c r="F9" s="211"/>
      <c r="G9" s="211"/>
      <c r="H9" s="211"/>
      <c r="I9" s="147"/>
      <c r="J9" s="402"/>
      <c r="K9" s="395"/>
      <c r="L9" s="397"/>
      <c r="M9" s="397"/>
      <c r="N9" s="402"/>
      <c r="O9" s="395"/>
      <c r="P9" s="402"/>
      <c r="Q9" s="395"/>
      <c r="R9" s="402"/>
      <c r="S9" s="274"/>
      <c r="T9" s="395"/>
      <c r="U9" s="397"/>
      <c r="V9" s="397"/>
      <c r="W9" s="397"/>
      <c r="X9" s="397"/>
      <c r="Y9" s="397"/>
    </row>
    <row r="10" spans="2:25" ht="14.25">
      <c r="B10" s="214"/>
      <c r="C10" s="148"/>
      <c r="D10" s="148"/>
      <c r="E10" s="148"/>
      <c r="F10" s="148"/>
      <c r="G10" s="148"/>
      <c r="H10" s="148"/>
      <c r="I10" s="149"/>
      <c r="J10" s="400"/>
      <c r="K10" s="390"/>
      <c r="L10" s="398"/>
      <c r="M10" s="398"/>
      <c r="N10" s="400"/>
      <c r="O10" s="390"/>
      <c r="P10" s="400"/>
      <c r="Q10" s="390"/>
      <c r="R10" s="400"/>
      <c r="S10" s="389"/>
      <c r="T10" s="390"/>
      <c r="U10" s="398"/>
      <c r="V10" s="398"/>
      <c r="W10" s="398"/>
      <c r="X10" s="398"/>
      <c r="Y10" s="398"/>
    </row>
    <row r="11" spans="2:25" ht="14.25">
      <c r="B11" s="385" t="s">
        <v>327</v>
      </c>
      <c r="C11" s="387" t="s">
        <v>544</v>
      </c>
      <c r="D11" s="388"/>
      <c r="E11" s="391" t="s">
        <v>396</v>
      </c>
      <c r="F11" s="383"/>
      <c r="G11" s="392" t="s">
        <v>551</v>
      </c>
      <c r="H11" s="384"/>
      <c r="I11" s="383"/>
      <c r="J11" s="399" t="s">
        <v>298</v>
      </c>
      <c r="K11" s="383"/>
      <c r="L11" s="212" t="s">
        <v>298</v>
      </c>
      <c r="M11" s="212" t="s">
        <v>298</v>
      </c>
      <c r="N11" s="399" t="s">
        <v>298</v>
      </c>
      <c r="O11" s="383"/>
      <c r="P11" s="399" t="s">
        <v>298</v>
      </c>
      <c r="Q11" s="383"/>
      <c r="R11" s="399" t="s">
        <v>298</v>
      </c>
      <c r="S11" s="384"/>
      <c r="T11" s="383"/>
      <c r="U11" s="212" t="s">
        <v>298</v>
      </c>
      <c r="V11" s="212" t="s">
        <v>298</v>
      </c>
      <c r="W11" s="212" t="s">
        <v>298</v>
      </c>
      <c r="X11" s="212" t="s">
        <v>302</v>
      </c>
      <c r="Y11" s="213" t="s">
        <v>302</v>
      </c>
    </row>
    <row r="12" spans="2:25" ht="14.25">
      <c r="B12" s="386"/>
      <c r="C12" s="389"/>
      <c r="D12" s="390"/>
      <c r="E12" s="393" t="s">
        <v>657</v>
      </c>
      <c r="F12" s="384"/>
      <c r="G12" s="384"/>
      <c r="H12" s="384"/>
      <c r="I12" s="383"/>
      <c r="J12" s="382" t="s">
        <v>298</v>
      </c>
      <c r="K12" s="383"/>
      <c r="L12" s="213" t="s">
        <v>298</v>
      </c>
      <c r="M12" s="213" t="s">
        <v>298</v>
      </c>
      <c r="N12" s="382" t="s">
        <v>298</v>
      </c>
      <c r="O12" s="383"/>
      <c r="P12" s="382" t="s">
        <v>298</v>
      </c>
      <c r="Q12" s="383"/>
      <c r="R12" s="382" t="s">
        <v>298</v>
      </c>
      <c r="S12" s="384"/>
      <c r="T12" s="383"/>
      <c r="U12" s="213" t="s">
        <v>298</v>
      </c>
      <c r="V12" s="213" t="s">
        <v>298</v>
      </c>
      <c r="W12" s="213" t="s">
        <v>298</v>
      </c>
      <c r="X12" s="213" t="s">
        <v>302</v>
      </c>
      <c r="Y12" s="213" t="s">
        <v>302</v>
      </c>
    </row>
    <row r="13" spans="2:25" ht="14.25">
      <c r="B13" s="385" t="s">
        <v>331</v>
      </c>
      <c r="C13" s="387" t="s">
        <v>559</v>
      </c>
      <c r="D13" s="388"/>
      <c r="E13" s="391" t="s">
        <v>407</v>
      </c>
      <c r="F13" s="383"/>
      <c r="G13" s="392" t="s">
        <v>564</v>
      </c>
      <c r="H13" s="384"/>
      <c r="I13" s="383"/>
      <c r="J13" s="399" t="s">
        <v>298</v>
      </c>
      <c r="K13" s="383"/>
      <c r="L13" s="212" t="s">
        <v>302</v>
      </c>
      <c r="M13" s="212" t="s">
        <v>298</v>
      </c>
      <c r="N13" s="399" t="s">
        <v>298</v>
      </c>
      <c r="O13" s="383"/>
      <c r="P13" s="399" t="s">
        <v>298</v>
      </c>
      <c r="Q13" s="383"/>
      <c r="R13" s="399" t="s">
        <v>298</v>
      </c>
      <c r="S13" s="384"/>
      <c r="T13" s="383"/>
      <c r="U13" s="212" t="s">
        <v>298</v>
      </c>
      <c r="V13" s="212" t="s">
        <v>298</v>
      </c>
      <c r="W13" s="212" t="s">
        <v>298</v>
      </c>
      <c r="X13" s="212" t="s">
        <v>298</v>
      </c>
      <c r="Y13" s="213" t="s">
        <v>302</v>
      </c>
    </row>
    <row r="14" spans="2:25" ht="14.25">
      <c r="B14" s="394"/>
      <c r="C14" s="274"/>
      <c r="D14" s="395"/>
      <c r="E14" s="391" t="s">
        <v>408</v>
      </c>
      <c r="F14" s="383"/>
      <c r="G14" s="392" t="s">
        <v>565</v>
      </c>
      <c r="H14" s="384"/>
      <c r="I14" s="383"/>
      <c r="J14" s="399" t="s">
        <v>298</v>
      </c>
      <c r="K14" s="383"/>
      <c r="L14" s="212" t="s">
        <v>302</v>
      </c>
      <c r="M14" s="212" t="s">
        <v>298</v>
      </c>
      <c r="N14" s="399" t="s">
        <v>298</v>
      </c>
      <c r="O14" s="383"/>
      <c r="P14" s="399" t="s">
        <v>298</v>
      </c>
      <c r="Q14" s="383"/>
      <c r="R14" s="399" t="s">
        <v>298</v>
      </c>
      <c r="S14" s="384"/>
      <c r="T14" s="383"/>
      <c r="U14" s="212" t="s">
        <v>298</v>
      </c>
      <c r="V14" s="212" t="s">
        <v>298</v>
      </c>
      <c r="W14" s="212" t="s">
        <v>298</v>
      </c>
      <c r="X14" s="212" t="s">
        <v>298</v>
      </c>
      <c r="Y14" s="213" t="s">
        <v>302</v>
      </c>
    </row>
    <row r="15" spans="2:25" ht="14.25">
      <c r="B15" s="386"/>
      <c r="C15" s="389"/>
      <c r="D15" s="390"/>
      <c r="E15" s="393" t="s">
        <v>664</v>
      </c>
      <c r="F15" s="384"/>
      <c r="G15" s="384"/>
      <c r="H15" s="384"/>
      <c r="I15" s="383"/>
      <c r="J15" s="382" t="s">
        <v>298</v>
      </c>
      <c r="K15" s="383"/>
      <c r="L15" s="213" t="s">
        <v>302</v>
      </c>
      <c r="M15" s="213" t="s">
        <v>298</v>
      </c>
      <c r="N15" s="382" t="s">
        <v>298</v>
      </c>
      <c r="O15" s="383"/>
      <c r="P15" s="382" t="s">
        <v>298</v>
      </c>
      <c r="Q15" s="383"/>
      <c r="R15" s="382" t="s">
        <v>298</v>
      </c>
      <c r="S15" s="384"/>
      <c r="T15" s="383"/>
      <c r="U15" s="213" t="s">
        <v>298</v>
      </c>
      <c r="V15" s="213" t="s">
        <v>298</v>
      </c>
      <c r="W15" s="213" t="s">
        <v>298</v>
      </c>
      <c r="X15" s="213" t="s">
        <v>298</v>
      </c>
      <c r="Y15" s="213" t="s">
        <v>302</v>
      </c>
    </row>
    <row r="16" spans="2:25" ht="14.25">
      <c r="B16" s="385" t="s">
        <v>333</v>
      </c>
      <c r="C16" s="387" t="s">
        <v>566</v>
      </c>
      <c r="D16" s="388"/>
      <c r="E16" s="391" t="s">
        <v>409</v>
      </c>
      <c r="F16" s="383"/>
      <c r="G16" s="392" t="s">
        <v>568</v>
      </c>
      <c r="H16" s="384"/>
      <c r="I16" s="383"/>
      <c r="J16" s="399" t="s">
        <v>298</v>
      </c>
      <c r="K16" s="383"/>
      <c r="L16" s="212" t="s">
        <v>298</v>
      </c>
      <c r="M16" s="212" t="s">
        <v>298</v>
      </c>
      <c r="N16" s="399" t="s">
        <v>298</v>
      </c>
      <c r="O16" s="383"/>
      <c r="P16" s="399" t="s">
        <v>298</v>
      </c>
      <c r="Q16" s="383"/>
      <c r="R16" s="399" t="s">
        <v>298</v>
      </c>
      <c r="S16" s="384"/>
      <c r="T16" s="383"/>
      <c r="U16" s="212" t="s">
        <v>302</v>
      </c>
      <c r="V16" s="212" t="s">
        <v>298</v>
      </c>
      <c r="W16" s="212" t="s">
        <v>298</v>
      </c>
      <c r="X16" s="212" t="s">
        <v>298</v>
      </c>
      <c r="Y16" s="213" t="s">
        <v>302</v>
      </c>
    </row>
    <row r="17" spans="2:25" ht="14.25">
      <c r="B17" s="394"/>
      <c r="C17" s="274"/>
      <c r="D17" s="395"/>
      <c r="E17" s="391" t="s">
        <v>443</v>
      </c>
      <c r="F17" s="383"/>
      <c r="G17" s="392" t="s">
        <v>567</v>
      </c>
      <c r="H17" s="384"/>
      <c r="I17" s="383"/>
      <c r="J17" s="399" t="s">
        <v>302</v>
      </c>
      <c r="K17" s="383"/>
      <c r="L17" s="212" t="s">
        <v>302</v>
      </c>
      <c r="M17" s="212" t="s">
        <v>298</v>
      </c>
      <c r="N17" s="399" t="s">
        <v>298</v>
      </c>
      <c r="O17" s="383"/>
      <c r="P17" s="399" t="s">
        <v>298</v>
      </c>
      <c r="Q17" s="383"/>
      <c r="R17" s="399" t="s">
        <v>298</v>
      </c>
      <c r="S17" s="384"/>
      <c r="T17" s="383"/>
      <c r="U17" s="212" t="s">
        <v>302</v>
      </c>
      <c r="V17" s="212" t="s">
        <v>298</v>
      </c>
      <c r="W17" s="212" t="s">
        <v>298</v>
      </c>
      <c r="X17" s="212" t="s">
        <v>298</v>
      </c>
      <c r="Y17" s="213" t="s">
        <v>302</v>
      </c>
    </row>
    <row r="18" spans="2:25" ht="14.25">
      <c r="B18" s="394"/>
      <c r="C18" s="274"/>
      <c r="D18" s="395"/>
      <c r="E18" s="391" t="s">
        <v>410</v>
      </c>
      <c r="F18" s="383"/>
      <c r="G18" s="392" t="s">
        <v>569</v>
      </c>
      <c r="H18" s="384"/>
      <c r="I18" s="383"/>
      <c r="J18" s="399" t="s">
        <v>298</v>
      </c>
      <c r="K18" s="383"/>
      <c r="L18" s="212" t="s">
        <v>302</v>
      </c>
      <c r="M18" s="212" t="s">
        <v>298</v>
      </c>
      <c r="N18" s="399" t="s">
        <v>298</v>
      </c>
      <c r="O18" s="383"/>
      <c r="P18" s="399" t="s">
        <v>298</v>
      </c>
      <c r="Q18" s="383"/>
      <c r="R18" s="399" t="s">
        <v>298</v>
      </c>
      <c r="S18" s="384"/>
      <c r="T18" s="383"/>
      <c r="U18" s="212" t="s">
        <v>298</v>
      </c>
      <c r="V18" s="212" t="s">
        <v>298</v>
      </c>
      <c r="W18" s="212" t="s">
        <v>298</v>
      </c>
      <c r="X18" s="212" t="s">
        <v>298</v>
      </c>
      <c r="Y18" s="213" t="s">
        <v>302</v>
      </c>
    </row>
    <row r="19" spans="2:25" ht="14.25">
      <c r="B19" s="386"/>
      <c r="C19" s="389"/>
      <c r="D19" s="390"/>
      <c r="E19" s="393" t="s">
        <v>674</v>
      </c>
      <c r="F19" s="384"/>
      <c r="G19" s="384"/>
      <c r="H19" s="384"/>
      <c r="I19" s="383"/>
      <c r="J19" s="382" t="s">
        <v>302</v>
      </c>
      <c r="K19" s="383"/>
      <c r="L19" s="213" t="s">
        <v>302</v>
      </c>
      <c r="M19" s="213" t="s">
        <v>298</v>
      </c>
      <c r="N19" s="382" t="s">
        <v>298</v>
      </c>
      <c r="O19" s="383"/>
      <c r="P19" s="382" t="s">
        <v>298</v>
      </c>
      <c r="Q19" s="383"/>
      <c r="R19" s="382" t="s">
        <v>298</v>
      </c>
      <c r="S19" s="384"/>
      <c r="T19" s="383"/>
      <c r="U19" s="213" t="s">
        <v>302</v>
      </c>
      <c r="V19" s="213" t="s">
        <v>298</v>
      </c>
      <c r="W19" s="213" t="s">
        <v>298</v>
      </c>
      <c r="X19" s="213" t="s">
        <v>298</v>
      </c>
      <c r="Y19" s="213" t="s">
        <v>302</v>
      </c>
    </row>
    <row r="20" spans="2:25" ht="14.25">
      <c r="B20" s="385" t="s">
        <v>335</v>
      </c>
      <c r="C20" s="387" t="s">
        <v>570</v>
      </c>
      <c r="D20" s="388"/>
      <c r="E20" s="391" t="s">
        <v>414</v>
      </c>
      <c r="F20" s="383"/>
      <c r="G20" s="392" t="s">
        <v>574</v>
      </c>
      <c r="H20" s="384"/>
      <c r="I20" s="383"/>
      <c r="J20" s="399" t="s">
        <v>298</v>
      </c>
      <c r="K20" s="383"/>
      <c r="L20" s="212" t="s">
        <v>298</v>
      </c>
      <c r="M20" s="212" t="s">
        <v>298</v>
      </c>
      <c r="N20" s="399" t="s">
        <v>298</v>
      </c>
      <c r="O20" s="383"/>
      <c r="P20" s="399" t="s">
        <v>298</v>
      </c>
      <c r="Q20" s="383"/>
      <c r="R20" s="399" t="s">
        <v>302</v>
      </c>
      <c r="S20" s="384"/>
      <c r="T20" s="383"/>
      <c r="U20" s="212" t="s">
        <v>298</v>
      </c>
      <c r="V20" s="212" t="s">
        <v>298</v>
      </c>
      <c r="W20" s="212" t="s">
        <v>298</v>
      </c>
      <c r="X20" s="212" t="s">
        <v>298</v>
      </c>
      <c r="Y20" s="213" t="s">
        <v>302</v>
      </c>
    </row>
    <row r="21" spans="2:25" ht="14.25">
      <c r="B21" s="394"/>
      <c r="C21" s="274"/>
      <c r="D21" s="395"/>
      <c r="E21" s="391" t="s">
        <v>413</v>
      </c>
      <c r="F21" s="383"/>
      <c r="G21" s="392" t="s">
        <v>573</v>
      </c>
      <c r="H21" s="384"/>
      <c r="I21" s="383"/>
      <c r="J21" s="399" t="s">
        <v>302</v>
      </c>
      <c r="K21" s="383"/>
      <c r="L21" s="212" t="s">
        <v>298</v>
      </c>
      <c r="M21" s="212" t="s">
        <v>302</v>
      </c>
      <c r="N21" s="399" t="s">
        <v>302</v>
      </c>
      <c r="O21" s="383"/>
      <c r="P21" s="399" t="s">
        <v>298</v>
      </c>
      <c r="Q21" s="383"/>
      <c r="R21" s="399" t="s">
        <v>298</v>
      </c>
      <c r="S21" s="384"/>
      <c r="T21" s="383"/>
      <c r="U21" s="212" t="s">
        <v>302</v>
      </c>
      <c r="V21" s="212" t="s">
        <v>302</v>
      </c>
      <c r="W21" s="212" t="s">
        <v>302</v>
      </c>
      <c r="X21" s="212" t="s">
        <v>298</v>
      </c>
      <c r="Y21" s="213" t="s">
        <v>302</v>
      </c>
    </row>
    <row r="22" spans="2:25" ht="14.25">
      <c r="B22" s="394"/>
      <c r="C22" s="274"/>
      <c r="D22" s="395"/>
      <c r="E22" s="391" t="s">
        <v>411</v>
      </c>
      <c r="F22" s="383"/>
      <c r="G22" s="392" t="s">
        <v>571</v>
      </c>
      <c r="H22" s="384"/>
      <c r="I22" s="383"/>
      <c r="J22" s="399" t="s">
        <v>302</v>
      </c>
      <c r="K22" s="383"/>
      <c r="L22" s="212" t="s">
        <v>298</v>
      </c>
      <c r="M22" s="212" t="s">
        <v>298</v>
      </c>
      <c r="N22" s="399" t="s">
        <v>302</v>
      </c>
      <c r="O22" s="383"/>
      <c r="P22" s="399" t="s">
        <v>302</v>
      </c>
      <c r="Q22" s="383"/>
      <c r="R22" s="399" t="s">
        <v>298</v>
      </c>
      <c r="S22" s="384"/>
      <c r="T22" s="383"/>
      <c r="U22" s="212" t="s">
        <v>298</v>
      </c>
      <c r="V22" s="212" t="s">
        <v>298</v>
      </c>
      <c r="W22" s="212" t="s">
        <v>298</v>
      </c>
      <c r="X22" s="212" t="s">
        <v>298</v>
      </c>
      <c r="Y22" s="213" t="s">
        <v>302</v>
      </c>
    </row>
    <row r="23" spans="2:25" ht="14.25">
      <c r="B23" s="386"/>
      <c r="C23" s="389"/>
      <c r="D23" s="390"/>
      <c r="E23" s="393" t="s">
        <v>658</v>
      </c>
      <c r="F23" s="384"/>
      <c r="G23" s="384"/>
      <c r="H23" s="384"/>
      <c r="I23" s="383"/>
      <c r="J23" s="382" t="s">
        <v>302</v>
      </c>
      <c r="K23" s="383"/>
      <c r="L23" s="213" t="s">
        <v>298</v>
      </c>
      <c r="M23" s="213" t="s">
        <v>302</v>
      </c>
      <c r="N23" s="382" t="s">
        <v>302</v>
      </c>
      <c r="O23" s="383"/>
      <c r="P23" s="382" t="s">
        <v>302</v>
      </c>
      <c r="Q23" s="383"/>
      <c r="R23" s="382" t="s">
        <v>302</v>
      </c>
      <c r="S23" s="384"/>
      <c r="T23" s="383"/>
      <c r="U23" s="213" t="s">
        <v>302</v>
      </c>
      <c r="V23" s="213" t="s">
        <v>302</v>
      </c>
      <c r="W23" s="213" t="s">
        <v>302</v>
      </c>
      <c r="X23" s="213" t="s">
        <v>298</v>
      </c>
      <c r="Y23" s="213" t="s">
        <v>302</v>
      </c>
    </row>
    <row r="24" spans="2:25" ht="14.25">
      <c r="B24" s="385" t="s">
        <v>337</v>
      </c>
      <c r="C24" s="387" t="s">
        <v>575</v>
      </c>
      <c r="D24" s="388"/>
      <c r="E24" s="391" t="s">
        <v>416</v>
      </c>
      <c r="F24" s="383"/>
      <c r="G24" s="392" t="s">
        <v>577</v>
      </c>
      <c r="H24" s="384"/>
      <c r="I24" s="383"/>
      <c r="J24" s="399" t="s">
        <v>298</v>
      </c>
      <c r="K24" s="383"/>
      <c r="L24" s="212" t="s">
        <v>302</v>
      </c>
      <c r="M24" s="212" t="s">
        <v>298</v>
      </c>
      <c r="N24" s="399" t="s">
        <v>298</v>
      </c>
      <c r="O24" s="383"/>
      <c r="P24" s="399" t="s">
        <v>298</v>
      </c>
      <c r="Q24" s="383"/>
      <c r="R24" s="399" t="s">
        <v>298</v>
      </c>
      <c r="S24" s="384"/>
      <c r="T24" s="383"/>
      <c r="U24" s="212" t="s">
        <v>298</v>
      </c>
      <c r="V24" s="212" t="s">
        <v>298</v>
      </c>
      <c r="W24" s="212" t="s">
        <v>298</v>
      </c>
      <c r="X24" s="212" t="s">
        <v>298</v>
      </c>
      <c r="Y24" s="213" t="s">
        <v>302</v>
      </c>
    </row>
    <row r="25" spans="2:25" ht="14.25">
      <c r="B25" s="394"/>
      <c r="C25" s="274"/>
      <c r="D25" s="395"/>
      <c r="E25" s="391" t="s">
        <v>419</v>
      </c>
      <c r="F25" s="383"/>
      <c r="G25" s="392" t="s">
        <v>580</v>
      </c>
      <c r="H25" s="384"/>
      <c r="I25" s="383"/>
      <c r="J25" s="399" t="s">
        <v>302</v>
      </c>
      <c r="K25" s="383"/>
      <c r="L25" s="212" t="s">
        <v>298</v>
      </c>
      <c r="M25" s="212" t="s">
        <v>298</v>
      </c>
      <c r="N25" s="399" t="s">
        <v>298</v>
      </c>
      <c r="O25" s="383"/>
      <c r="P25" s="399" t="s">
        <v>298</v>
      </c>
      <c r="Q25" s="383"/>
      <c r="R25" s="399" t="s">
        <v>298</v>
      </c>
      <c r="S25" s="384"/>
      <c r="T25" s="383"/>
      <c r="U25" s="212" t="s">
        <v>298</v>
      </c>
      <c r="V25" s="212" t="s">
        <v>298</v>
      </c>
      <c r="W25" s="212" t="s">
        <v>298</v>
      </c>
      <c r="X25" s="212" t="s">
        <v>298</v>
      </c>
      <c r="Y25" s="213" t="s">
        <v>302</v>
      </c>
    </row>
    <row r="26" spans="2:25" ht="14.25">
      <c r="B26" s="394"/>
      <c r="C26" s="274"/>
      <c r="D26" s="395"/>
      <c r="E26" s="391" t="s">
        <v>418</v>
      </c>
      <c r="F26" s="383"/>
      <c r="G26" s="392" t="s">
        <v>579</v>
      </c>
      <c r="H26" s="384"/>
      <c r="I26" s="383"/>
      <c r="J26" s="399" t="s">
        <v>302</v>
      </c>
      <c r="K26" s="383"/>
      <c r="L26" s="212" t="s">
        <v>298</v>
      </c>
      <c r="M26" s="212" t="s">
        <v>298</v>
      </c>
      <c r="N26" s="399" t="s">
        <v>298</v>
      </c>
      <c r="O26" s="383"/>
      <c r="P26" s="399" t="s">
        <v>298</v>
      </c>
      <c r="Q26" s="383"/>
      <c r="R26" s="399" t="s">
        <v>298</v>
      </c>
      <c r="S26" s="384"/>
      <c r="T26" s="383"/>
      <c r="U26" s="212" t="s">
        <v>298</v>
      </c>
      <c r="V26" s="212" t="s">
        <v>298</v>
      </c>
      <c r="W26" s="212" t="s">
        <v>298</v>
      </c>
      <c r="X26" s="212" t="s">
        <v>298</v>
      </c>
      <c r="Y26" s="213" t="s">
        <v>302</v>
      </c>
    </row>
    <row r="27" spans="2:25" ht="14.25">
      <c r="B27" s="394"/>
      <c r="C27" s="274"/>
      <c r="D27" s="395"/>
      <c r="E27" s="391" t="s">
        <v>415</v>
      </c>
      <c r="F27" s="383"/>
      <c r="G27" s="392" t="s">
        <v>576</v>
      </c>
      <c r="H27" s="384"/>
      <c r="I27" s="383"/>
      <c r="J27" s="399" t="s">
        <v>298</v>
      </c>
      <c r="K27" s="383"/>
      <c r="L27" s="212" t="s">
        <v>302</v>
      </c>
      <c r="M27" s="212" t="s">
        <v>298</v>
      </c>
      <c r="N27" s="399" t="s">
        <v>298</v>
      </c>
      <c r="O27" s="383"/>
      <c r="P27" s="399" t="s">
        <v>298</v>
      </c>
      <c r="Q27" s="383"/>
      <c r="R27" s="399" t="s">
        <v>298</v>
      </c>
      <c r="S27" s="384"/>
      <c r="T27" s="383"/>
      <c r="U27" s="212" t="s">
        <v>298</v>
      </c>
      <c r="V27" s="212" t="s">
        <v>298</v>
      </c>
      <c r="W27" s="212" t="s">
        <v>298</v>
      </c>
      <c r="X27" s="212" t="s">
        <v>298</v>
      </c>
      <c r="Y27" s="213" t="s">
        <v>302</v>
      </c>
    </row>
    <row r="28" spans="2:25" ht="14.25">
      <c r="B28" s="386"/>
      <c r="C28" s="389"/>
      <c r="D28" s="390"/>
      <c r="E28" s="393" t="s">
        <v>659</v>
      </c>
      <c r="F28" s="384"/>
      <c r="G28" s="384"/>
      <c r="H28" s="384"/>
      <c r="I28" s="383"/>
      <c r="J28" s="382" t="s">
        <v>302</v>
      </c>
      <c r="K28" s="383"/>
      <c r="L28" s="213" t="s">
        <v>302</v>
      </c>
      <c r="M28" s="213" t="s">
        <v>298</v>
      </c>
      <c r="N28" s="382" t="s">
        <v>298</v>
      </c>
      <c r="O28" s="383"/>
      <c r="P28" s="382" t="s">
        <v>298</v>
      </c>
      <c r="Q28" s="383"/>
      <c r="R28" s="382" t="s">
        <v>298</v>
      </c>
      <c r="S28" s="384"/>
      <c r="T28" s="383"/>
      <c r="U28" s="213" t="s">
        <v>298</v>
      </c>
      <c r="V28" s="213" t="s">
        <v>298</v>
      </c>
      <c r="W28" s="213" t="s">
        <v>298</v>
      </c>
      <c r="X28" s="213" t="s">
        <v>298</v>
      </c>
      <c r="Y28" s="213" t="s">
        <v>302</v>
      </c>
    </row>
    <row r="29" spans="2:25" ht="14.25">
      <c r="B29" s="385" t="s">
        <v>339</v>
      </c>
      <c r="C29" s="387" t="s">
        <v>582</v>
      </c>
      <c r="D29" s="388"/>
      <c r="E29" s="391" t="s">
        <v>422</v>
      </c>
      <c r="F29" s="383"/>
      <c r="G29" s="392" t="s">
        <v>584</v>
      </c>
      <c r="H29" s="384"/>
      <c r="I29" s="383"/>
      <c r="J29" s="399" t="s">
        <v>302</v>
      </c>
      <c r="K29" s="383"/>
      <c r="L29" s="212" t="s">
        <v>298</v>
      </c>
      <c r="M29" s="212" t="s">
        <v>298</v>
      </c>
      <c r="N29" s="399" t="s">
        <v>298</v>
      </c>
      <c r="O29" s="383"/>
      <c r="P29" s="399" t="s">
        <v>298</v>
      </c>
      <c r="Q29" s="383"/>
      <c r="R29" s="399" t="s">
        <v>298</v>
      </c>
      <c r="S29" s="384"/>
      <c r="T29" s="383"/>
      <c r="U29" s="212" t="s">
        <v>298</v>
      </c>
      <c r="V29" s="212" t="s">
        <v>298</v>
      </c>
      <c r="W29" s="212" t="s">
        <v>298</v>
      </c>
      <c r="X29" s="212" t="s">
        <v>298</v>
      </c>
      <c r="Y29" s="213" t="s">
        <v>302</v>
      </c>
    </row>
    <row r="30" spans="2:25" ht="14.25">
      <c r="B30" s="394"/>
      <c r="C30" s="274"/>
      <c r="D30" s="395"/>
      <c r="E30" s="391" t="s">
        <v>424</v>
      </c>
      <c r="F30" s="383"/>
      <c r="G30" s="392" t="s">
        <v>586</v>
      </c>
      <c r="H30" s="384"/>
      <c r="I30" s="383"/>
      <c r="J30" s="399" t="s">
        <v>302</v>
      </c>
      <c r="K30" s="383"/>
      <c r="L30" s="212" t="s">
        <v>298</v>
      </c>
      <c r="M30" s="212" t="s">
        <v>298</v>
      </c>
      <c r="N30" s="399" t="s">
        <v>298</v>
      </c>
      <c r="O30" s="383"/>
      <c r="P30" s="399" t="s">
        <v>298</v>
      </c>
      <c r="Q30" s="383"/>
      <c r="R30" s="399" t="s">
        <v>298</v>
      </c>
      <c r="S30" s="384"/>
      <c r="T30" s="383"/>
      <c r="U30" s="212" t="s">
        <v>298</v>
      </c>
      <c r="V30" s="212" t="s">
        <v>298</v>
      </c>
      <c r="W30" s="212" t="s">
        <v>298</v>
      </c>
      <c r="X30" s="212" t="s">
        <v>298</v>
      </c>
      <c r="Y30" s="213" t="s">
        <v>302</v>
      </c>
    </row>
    <row r="31" spans="2:25" ht="14.25">
      <c r="B31" s="386"/>
      <c r="C31" s="389"/>
      <c r="D31" s="390"/>
      <c r="E31" s="393" t="s">
        <v>660</v>
      </c>
      <c r="F31" s="384"/>
      <c r="G31" s="384"/>
      <c r="H31" s="384"/>
      <c r="I31" s="383"/>
      <c r="J31" s="382" t="s">
        <v>302</v>
      </c>
      <c r="K31" s="383"/>
      <c r="L31" s="213" t="s">
        <v>298</v>
      </c>
      <c r="M31" s="213" t="s">
        <v>298</v>
      </c>
      <c r="N31" s="382" t="s">
        <v>298</v>
      </c>
      <c r="O31" s="383"/>
      <c r="P31" s="382" t="s">
        <v>298</v>
      </c>
      <c r="Q31" s="383"/>
      <c r="R31" s="382" t="s">
        <v>298</v>
      </c>
      <c r="S31" s="384"/>
      <c r="T31" s="383"/>
      <c r="U31" s="213" t="s">
        <v>298</v>
      </c>
      <c r="V31" s="213" t="s">
        <v>298</v>
      </c>
      <c r="W31" s="213" t="s">
        <v>298</v>
      </c>
      <c r="X31" s="213" t="s">
        <v>298</v>
      </c>
      <c r="Y31" s="213" t="s">
        <v>302</v>
      </c>
    </row>
    <row r="32" spans="2:25" ht="14.25">
      <c r="B32" s="385" t="s">
        <v>341</v>
      </c>
      <c r="C32" s="387" t="s">
        <v>587</v>
      </c>
      <c r="D32" s="388"/>
      <c r="E32" s="391" t="s">
        <v>451</v>
      </c>
      <c r="F32" s="383"/>
      <c r="G32" s="392" t="s">
        <v>588</v>
      </c>
      <c r="H32" s="384"/>
      <c r="I32" s="383"/>
      <c r="J32" s="399" t="s">
        <v>298</v>
      </c>
      <c r="K32" s="383"/>
      <c r="L32" s="212" t="s">
        <v>302</v>
      </c>
      <c r="M32" s="212" t="s">
        <v>298</v>
      </c>
      <c r="N32" s="399" t="s">
        <v>298</v>
      </c>
      <c r="O32" s="383"/>
      <c r="P32" s="399" t="s">
        <v>298</v>
      </c>
      <c r="Q32" s="383"/>
      <c r="R32" s="399" t="s">
        <v>298</v>
      </c>
      <c r="S32" s="384"/>
      <c r="T32" s="383"/>
      <c r="U32" s="212" t="s">
        <v>298</v>
      </c>
      <c r="V32" s="212" t="s">
        <v>298</v>
      </c>
      <c r="W32" s="212" t="s">
        <v>298</v>
      </c>
      <c r="X32" s="212" t="s">
        <v>298</v>
      </c>
      <c r="Y32" s="213" t="s">
        <v>302</v>
      </c>
    </row>
    <row r="33" spans="2:25" ht="14.25">
      <c r="B33" s="386"/>
      <c r="C33" s="389"/>
      <c r="D33" s="390"/>
      <c r="E33" s="393" t="s">
        <v>661</v>
      </c>
      <c r="F33" s="384"/>
      <c r="G33" s="384"/>
      <c r="H33" s="384"/>
      <c r="I33" s="383"/>
      <c r="J33" s="382" t="s">
        <v>298</v>
      </c>
      <c r="K33" s="383"/>
      <c r="L33" s="213" t="s">
        <v>302</v>
      </c>
      <c r="M33" s="213" t="s">
        <v>298</v>
      </c>
      <c r="N33" s="382" t="s">
        <v>298</v>
      </c>
      <c r="O33" s="383"/>
      <c r="P33" s="382" t="s">
        <v>298</v>
      </c>
      <c r="Q33" s="383"/>
      <c r="R33" s="382" t="s">
        <v>298</v>
      </c>
      <c r="S33" s="384"/>
      <c r="T33" s="383"/>
      <c r="U33" s="213" t="s">
        <v>298</v>
      </c>
      <c r="V33" s="213" t="s">
        <v>298</v>
      </c>
      <c r="W33" s="213" t="s">
        <v>298</v>
      </c>
      <c r="X33" s="213" t="s">
        <v>298</v>
      </c>
      <c r="Y33" s="213" t="s">
        <v>302</v>
      </c>
    </row>
    <row r="34" ht="409.5" customHeight="1" hidden="1"/>
  </sheetData>
  <sheetProtection/>
  <mergeCells count="169">
    <mergeCell ref="J29:K29"/>
    <mergeCell ref="N29:O29"/>
    <mergeCell ref="J30:K30"/>
    <mergeCell ref="N30:O30"/>
    <mergeCell ref="P30:Q30"/>
    <mergeCell ref="R30:T30"/>
    <mergeCell ref="P29:Q29"/>
    <mergeCell ref="R29:T29"/>
    <mergeCell ref="J28:K28"/>
    <mergeCell ref="N28:O28"/>
    <mergeCell ref="P26:Q26"/>
    <mergeCell ref="R26:T26"/>
    <mergeCell ref="J27:K27"/>
    <mergeCell ref="N27:O27"/>
    <mergeCell ref="P27:Q27"/>
    <mergeCell ref="R27:T27"/>
    <mergeCell ref="P28:Q28"/>
    <mergeCell ref="R28:T28"/>
    <mergeCell ref="E26:F26"/>
    <mergeCell ref="G26:I26"/>
    <mergeCell ref="J26:K26"/>
    <mergeCell ref="J25:K25"/>
    <mergeCell ref="J23:K23"/>
    <mergeCell ref="N26:O26"/>
    <mergeCell ref="N25:O25"/>
    <mergeCell ref="A2:S2"/>
    <mergeCell ref="P12:Q12"/>
    <mergeCell ref="J14:K14"/>
    <mergeCell ref="J15:K15"/>
    <mergeCell ref="P15:Q15"/>
    <mergeCell ref="E24:F24"/>
    <mergeCell ref="R12:T12"/>
    <mergeCell ref="R13:T13"/>
    <mergeCell ref="R14:T14"/>
    <mergeCell ref="R15:T15"/>
    <mergeCell ref="R17:T17"/>
    <mergeCell ref="P14:Q14"/>
    <mergeCell ref="A1:S1"/>
    <mergeCell ref="N23:O23"/>
    <mergeCell ref="N24:O24"/>
    <mergeCell ref="N14:O14"/>
    <mergeCell ref="N11:O11"/>
    <mergeCell ref="N12:O12"/>
    <mergeCell ref="R16:T16"/>
    <mergeCell ref="N18:O18"/>
    <mergeCell ref="J11:K11"/>
    <mergeCell ref="P11:Q11"/>
    <mergeCell ref="J13:K13"/>
    <mergeCell ref="P13:Q13"/>
    <mergeCell ref="J12:K12"/>
    <mergeCell ref="J16:K16"/>
    <mergeCell ref="P16:Q16"/>
    <mergeCell ref="J17:K17"/>
    <mergeCell ref="P17:Q17"/>
    <mergeCell ref="N16:O16"/>
    <mergeCell ref="N17:O17"/>
    <mergeCell ref="N19:O19"/>
    <mergeCell ref="N13:O13"/>
    <mergeCell ref="N15:O15"/>
    <mergeCell ref="R21:T21"/>
    <mergeCell ref="N21:O21"/>
    <mergeCell ref="P21:Q21"/>
    <mergeCell ref="R18:T18"/>
    <mergeCell ref="J19:K19"/>
    <mergeCell ref="P19:Q19"/>
    <mergeCell ref="R19:T19"/>
    <mergeCell ref="J18:K18"/>
    <mergeCell ref="P18:Q18"/>
    <mergeCell ref="P25:Q25"/>
    <mergeCell ref="J22:K22"/>
    <mergeCell ref="P20:Q20"/>
    <mergeCell ref="R20:T20"/>
    <mergeCell ref="N20:O20"/>
    <mergeCell ref="R22:T22"/>
    <mergeCell ref="J20:K20"/>
    <mergeCell ref="R25:T25"/>
    <mergeCell ref="R23:T23"/>
    <mergeCell ref="J21:K21"/>
    <mergeCell ref="A3:S3"/>
    <mergeCell ref="P23:Q23"/>
    <mergeCell ref="N22:O22"/>
    <mergeCell ref="G24:I24"/>
    <mergeCell ref="J24:K24"/>
    <mergeCell ref="P24:Q24"/>
    <mergeCell ref="R24:T24"/>
    <mergeCell ref="P22:Q22"/>
    <mergeCell ref="E21:F21"/>
    <mergeCell ref="G21:I21"/>
    <mergeCell ref="E20:F20"/>
    <mergeCell ref="G20:I20"/>
    <mergeCell ref="E25:F25"/>
    <mergeCell ref="G25:I25"/>
    <mergeCell ref="E13:F13"/>
    <mergeCell ref="G13:I13"/>
    <mergeCell ref="E16:F16"/>
    <mergeCell ref="G16:I16"/>
    <mergeCell ref="E17:F17"/>
    <mergeCell ref="G17:I17"/>
    <mergeCell ref="E31:I31"/>
    <mergeCell ref="E29:F29"/>
    <mergeCell ref="G29:I29"/>
    <mergeCell ref="B29:B31"/>
    <mergeCell ref="C29:D31"/>
    <mergeCell ref="E30:F30"/>
    <mergeCell ref="G30:I30"/>
    <mergeCell ref="J31:K31"/>
    <mergeCell ref="N31:O31"/>
    <mergeCell ref="P31:Q31"/>
    <mergeCell ref="R31:T31"/>
    <mergeCell ref="J32:K32"/>
    <mergeCell ref="N32:O32"/>
    <mergeCell ref="P32:Q32"/>
    <mergeCell ref="R32:T32"/>
    <mergeCell ref="A4:S4"/>
    <mergeCell ref="H6:H8"/>
    <mergeCell ref="J6:L7"/>
    <mergeCell ref="M6:M7"/>
    <mergeCell ref="N6:O7"/>
    <mergeCell ref="P6:T7"/>
    <mergeCell ref="R8:T10"/>
    <mergeCell ref="U6:U7"/>
    <mergeCell ref="V6:W7"/>
    <mergeCell ref="X6:X7"/>
    <mergeCell ref="Y6:Y10"/>
    <mergeCell ref="B7:C9"/>
    <mergeCell ref="J8:K10"/>
    <mergeCell ref="L8:L10"/>
    <mergeCell ref="M8:M10"/>
    <mergeCell ref="N8:O10"/>
    <mergeCell ref="P8:Q10"/>
    <mergeCell ref="U8:U10"/>
    <mergeCell ref="V8:V10"/>
    <mergeCell ref="W8:W10"/>
    <mergeCell ref="X8:X10"/>
    <mergeCell ref="B11:B12"/>
    <mergeCell ref="C11:D12"/>
    <mergeCell ref="E11:F11"/>
    <mergeCell ref="G11:I11"/>
    <mergeCell ref="E12:I12"/>
    <mergeCell ref="R11:T11"/>
    <mergeCell ref="B13:B15"/>
    <mergeCell ref="C13:D15"/>
    <mergeCell ref="E14:F14"/>
    <mergeCell ref="G14:I14"/>
    <mergeCell ref="E15:I15"/>
    <mergeCell ref="B16:B19"/>
    <mergeCell ref="C16:D19"/>
    <mergeCell ref="E18:F18"/>
    <mergeCell ref="G18:I18"/>
    <mergeCell ref="E19:I19"/>
    <mergeCell ref="B20:B23"/>
    <mergeCell ref="C20:D23"/>
    <mergeCell ref="E22:F22"/>
    <mergeCell ref="G22:I22"/>
    <mergeCell ref="E23:I23"/>
    <mergeCell ref="B24:B28"/>
    <mergeCell ref="C24:D28"/>
    <mergeCell ref="E27:F27"/>
    <mergeCell ref="G27:I27"/>
    <mergeCell ref="E28:I28"/>
    <mergeCell ref="N33:O33"/>
    <mergeCell ref="P33:Q33"/>
    <mergeCell ref="R33:T33"/>
    <mergeCell ref="B32:B33"/>
    <mergeCell ref="C32:D33"/>
    <mergeCell ref="E32:F32"/>
    <mergeCell ref="G32:I32"/>
    <mergeCell ref="E33:I33"/>
    <mergeCell ref="J33:K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10.421875" style="134" customWidth="1"/>
    <col min="2" max="2" width="7.7109375" style="134" customWidth="1"/>
    <col min="3" max="3" width="3.7109375" style="134" customWidth="1"/>
    <col min="4" max="4" width="9.28125" style="134" customWidth="1"/>
    <col min="5" max="5" width="12.421875" style="134" customWidth="1"/>
    <col min="6" max="6" width="0.2890625" style="134" hidden="1" customWidth="1"/>
    <col min="7" max="7" width="0.13671875" style="134" hidden="1" customWidth="1"/>
    <col min="8" max="8" width="0.5625" style="134" hidden="1" customWidth="1"/>
    <col min="9" max="9" width="14.140625" style="134" customWidth="1"/>
    <col min="10" max="11" width="14.00390625" style="134" customWidth="1"/>
    <col min="12" max="12" width="0.13671875" style="134" customWidth="1"/>
    <col min="13" max="13" width="15.140625" style="134" customWidth="1"/>
    <col min="14" max="14" width="16.00390625" style="134" customWidth="1"/>
    <col min="15" max="15" width="0.13671875" style="134" hidden="1" customWidth="1"/>
    <col min="16" max="16" width="16.00390625" style="134" customWidth="1"/>
    <col min="17" max="17" width="2.57421875" style="134" hidden="1" customWidth="1"/>
    <col min="18" max="18" width="1.57421875" style="134" hidden="1" customWidth="1"/>
    <col min="19" max="19" width="16.00390625" style="134" customWidth="1"/>
    <col min="20" max="20" width="16.28125" style="134" customWidth="1"/>
    <col min="21" max="21" width="15.7109375" style="134" customWidth="1"/>
    <col min="22" max="22" width="15.421875" style="134" customWidth="1"/>
    <col min="23" max="23" width="15.28125" style="134" customWidth="1"/>
    <col min="24" max="24" width="16.28125" style="134" customWidth="1"/>
    <col min="25" max="25" width="18.7109375" style="134" customWidth="1"/>
    <col min="26" max="26" width="19.28125" style="134" customWidth="1"/>
    <col min="27" max="27" width="0" style="134" hidden="1" customWidth="1"/>
    <col min="28" max="16384" width="9.140625" style="134" customWidth="1"/>
  </cols>
  <sheetData>
    <row r="1" spans="1:17" ht="18" customHeight="1">
      <c r="A1" s="313" t="s">
        <v>35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8" customHeight="1">
      <c r="A2" s="313" t="s">
        <v>665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14.25" customHeight="1">
      <c r="A3" s="323" t="s">
        <v>761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ht="409.5" customHeight="1" hidden="1"/>
    <row r="5" spans="1:26" ht="38.25">
      <c r="A5" s="135"/>
      <c r="B5" s="200"/>
      <c r="C5" s="200"/>
      <c r="D5" s="200"/>
      <c r="E5" s="200"/>
      <c r="F5" s="200"/>
      <c r="G5" s="200"/>
      <c r="H5" s="136"/>
      <c r="I5" s="309" t="s">
        <v>356</v>
      </c>
      <c r="J5" s="420"/>
      <c r="K5" s="420"/>
      <c r="L5" s="418"/>
      <c r="M5" s="218" t="s">
        <v>357</v>
      </c>
      <c r="N5" s="309" t="s">
        <v>358</v>
      </c>
      <c r="O5" s="420"/>
      <c r="P5" s="420"/>
      <c r="Q5" s="420"/>
      <c r="R5" s="418"/>
      <c r="S5" s="309" t="s">
        <v>359</v>
      </c>
      <c r="T5" s="418"/>
      <c r="U5" s="218" t="s">
        <v>360</v>
      </c>
      <c r="V5" s="309" t="s">
        <v>361</v>
      </c>
      <c r="W5" s="418"/>
      <c r="X5" s="218" t="s">
        <v>430</v>
      </c>
      <c r="Y5" s="218" t="s">
        <v>362</v>
      </c>
      <c r="Z5" s="281" t="s">
        <v>666</v>
      </c>
    </row>
    <row r="6" spans="1:26" ht="14.25">
      <c r="A6" s="220"/>
      <c r="B6" s="219"/>
      <c r="C6" s="219"/>
      <c r="D6" s="219"/>
      <c r="E6" s="219"/>
      <c r="F6" s="219"/>
      <c r="G6" s="219"/>
      <c r="H6" s="143"/>
      <c r="I6" s="329" t="s">
        <v>363</v>
      </c>
      <c r="J6" s="419"/>
      <c r="K6" s="419"/>
      <c r="L6" s="417"/>
      <c r="M6" s="329" t="s">
        <v>364</v>
      </c>
      <c r="N6" s="329" t="s">
        <v>365</v>
      </c>
      <c r="O6" s="419"/>
      <c r="P6" s="419"/>
      <c r="Q6" s="419"/>
      <c r="R6" s="417"/>
      <c r="S6" s="329" t="s">
        <v>366</v>
      </c>
      <c r="T6" s="417"/>
      <c r="U6" s="329" t="s">
        <v>367</v>
      </c>
      <c r="V6" s="329" t="s">
        <v>368</v>
      </c>
      <c r="W6" s="417"/>
      <c r="X6" s="329" t="s">
        <v>431</v>
      </c>
      <c r="Y6" s="329" t="s">
        <v>369</v>
      </c>
      <c r="Z6" s="325"/>
    </row>
    <row r="7" spans="1:26" ht="7.5" customHeight="1">
      <c r="A7" s="220"/>
      <c r="B7" s="219"/>
      <c r="C7" s="219"/>
      <c r="D7" s="219"/>
      <c r="E7" s="327" t="s">
        <v>370</v>
      </c>
      <c r="F7" s="328"/>
      <c r="G7" s="328"/>
      <c r="H7" s="143"/>
      <c r="I7" s="378"/>
      <c r="J7" s="283"/>
      <c r="K7" s="283"/>
      <c r="L7" s="284"/>
      <c r="M7" s="326"/>
      <c r="N7" s="378"/>
      <c r="O7" s="283"/>
      <c r="P7" s="283"/>
      <c r="Q7" s="283"/>
      <c r="R7" s="284"/>
      <c r="S7" s="378"/>
      <c r="T7" s="284"/>
      <c r="U7" s="326"/>
      <c r="V7" s="378"/>
      <c r="W7" s="284"/>
      <c r="X7" s="326"/>
      <c r="Y7" s="326"/>
      <c r="Z7" s="325"/>
    </row>
    <row r="8" spans="1:26" ht="17.25" customHeight="1">
      <c r="A8" s="220"/>
      <c r="B8" s="219"/>
      <c r="C8" s="219"/>
      <c r="D8" s="219"/>
      <c r="E8" s="328"/>
      <c r="F8" s="328"/>
      <c r="G8" s="328"/>
      <c r="H8" s="143"/>
      <c r="I8" s="309" t="s">
        <v>371</v>
      </c>
      <c r="J8" s="309" t="s">
        <v>437</v>
      </c>
      <c r="K8" s="309" t="s">
        <v>372</v>
      </c>
      <c r="L8" s="279"/>
      <c r="M8" s="309" t="s">
        <v>373</v>
      </c>
      <c r="N8" s="309" t="s">
        <v>374</v>
      </c>
      <c r="O8" s="279"/>
      <c r="P8" s="309" t="s">
        <v>375</v>
      </c>
      <c r="Q8" s="278"/>
      <c r="R8" s="279"/>
      <c r="S8" s="309" t="s">
        <v>376</v>
      </c>
      <c r="T8" s="309" t="s">
        <v>438</v>
      </c>
      <c r="U8" s="309" t="s">
        <v>377</v>
      </c>
      <c r="V8" s="309" t="s">
        <v>439</v>
      </c>
      <c r="W8" s="309" t="s">
        <v>378</v>
      </c>
      <c r="X8" s="309" t="s">
        <v>432</v>
      </c>
      <c r="Y8" s="309" t="s">
        <v>327</v>
      </c>
      <c r="Z8" s="325"/>
    </row>
    <row r="9" spans="1:26" ht="19.5" customHeight="1">
      <c r="A9" s="220"/>
      <c r="B9" s="219"/>
      <c r="C9" s="219"/>
      <c r="D9" s="219"/>
      <c r="E9" s="219"/>
      <c r="F9" s="219"/>
      <c r="G9" s="219"/>
      <c r="H9" s="143"/>
      <c r="I9" s="310"/>
      <c r="J9" s="310"/>
      <c r="K9" s="311"/>
      <c r="L9" s="312"/>
      <c r="M9" s="310"/>
      <c r="N9" s="311"/>
      <c r="O9" s="312"/>
      <c r="P9" s="311"/>
      <c r="Q9" s="324"/>
      <c r="R9" s="312"/>
      <c r="S9" s="310"/>
      <c r="T9" s="310"/>
      <c r="U9" s="310"/>
      <c r="V9" s="310"/>
      <c r="W9" s="310"/>
      <c r="X9" s="310"/>
      <c r="Y9" s="310"/>
      <c r="Z9" s="325"/>
    </row>
    <row r="10" spans="1:26" ht="11.25" customHeight="1">
      <c r="A10" s="220"/>
      <c r="B10" s="219"/>
      <c r="C10" s="219"/>
      <c r="D10" s="219"/>
      <c r="E10" s="219"/>
      <c r="F10" s="219"/>
      <c r="G10" s="219"/>
      <c r="H10" s="143"/>
      <c r="I10" s="329" t="s">
        <v>380</v>
      </c>
      <c r="J10" s="329" t="s">
        <v>440</v>
      </c>
      <c r="K10" s="329" t="s">
        <v>381</v>
      </c>
      <c r="L10" s="417"/>
      <c r="M10" s="329" t="s">
        <v>382</v>
      </c>
      <c r="N10" s="329" t="s">
        <v>383</v>
      </c>
      <c r="O10" s="417"/>
      <c r="P10" s="329" t="s">
        <v>384</v>
      </c>
      <c r="Q10" s="419"/>
      <c r="R10" s="417"/>
      <c r="S10" s="329" t="s">
        <v>385</v>
      </c>
      <c r="T10" s="329" t="s">
        <v>441</v>
      </c>
      <c r="U10" s="329" t="s">
        <v>386</v>
      </c>
      <c r="V10" s="329" t="s">
        <v>442</v>
      </c>
      <c r="W10" s="329" t="s">
        <v>387</v>
      </c>
      <c r="X10" s="329" t="s">
        <v>433</v>
      </c>
      <c r="Y10" s="329" t="s">
        <v>388</v>
      </c>
      <c r="Z10" s="325"/>
    </row>
    <row r="11" spans="1:26" ht="22.5" customHeight="1">
      <c r="A11" s="416" t="s">
        <v>379</v>
      </c>
      <c r="B11" s="328"/>
      <c r="C11" s="219"/>
      <c r="D11" s="219"/>
      <c r="E11" s="219"/>
      <c r="F11" s="219"/>
      <c r="G11" s="219"/>
      <c r="H11" s="143"/>
      <c r="I11" s="325"/>
      <c r="J11" s="325"/>
      <c r="K11" s="331"/>
      <c r="L11" s="322"/>
      <c r="M11" s="325"/>
      <c r="N11" s="331"/>
      <c r="O11" s="322"/>
      <c r="P11" s="331"/>
      <c r="Q11" s="274"/>
      <c r="R11" s="322"/>
      <c r="S11" s="325"/>
      <c r="T11" s="325"/>
      <c r="U11" s="325"/>
      <c r="V11" s="325"/>
      <c r="W11" s="325"/>
      <c r="X11" s="325"/>
      <c r="Y11" s="325"/>
      <c r="Z11" s="325"/>
    </row>
    <row r="12" spans="1:26" ht="9.75" customHeight="1">
      <c r="A12" s="221"/>
      <c r="B12" s="222"/>
      <c r="C12" s="222"/>
      <c r="D12" s="222"/>
      <c r="E12" s="222"/>
      <c r="F12" s="222"/>
      <c r="G12" s="222"/>
      <c r="H12" s="137"/>
      <c r="I12" s="326"/>
      <c r="J12" s="326"/>
      <c r="K12" s="378"/>
      <c r="L12" s="284"/>
      <c r="M12" s="326"/>
      <c r="N12" s="378"/>
      <c r="O12" s="284"/>
      <c r="P12" s="378"/>
      <c r="Q12" s="283"/>
      <c r="R12" s="284"/>
      <c r="S12" s="326"/>
      <c r="T12" s="326"/>
      <c r="U12" s="326"/>
      <c r="V12" s="326"/>
      <c r="W12" s="326"/>
      <c r="X12" s="326"/>
      <c r="Y12" s="326"/>
      <c r="Z12" s="326"/>
    </row>
    <row r="13" spans="1:26" ht="14.25">
      <c r="A13" s="302" t="s">
        <v>327</v>
      </c>
      <c r="B13" s="302" t="s">
        <v>390</v>
      </c>
      <c r="C13" s="279"/>
      <c r="D13" s="302" t="s">
        <v>389</v>
      </c>
      <c r="E13" s="269"/>
      <c r="F13" s="269"/>
      <c r="G13" s="269"/>
      <c r="H13" s="270"/>
      <c r="I13" s="223">
        <v>0</v>
      </c>
      <c r="J13" s="223">
        <v>0</v>
      </c>
      <c r="K13" s="413">
        <v>0</v>
      </c>
      <c r="L13" s="270"/>
      <c r="M13" s="223">
        <v>0</v>
      </c>
      <c r="N13" s="413">
        <v>0</v>
      </c>
      <c r="O13" s="270"/>
      <c r="P13" s="413">
        <v>0</v>
      </c>
      <c r="Q13" s="269"/>
      <c r="R13" s="270"/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23">
        <v>0</v>
      </c>
      <c r="Y13" s="223">
        <v>15728</v>
      </c>
      <c r="Z13" s="223">
        <v>15728</v>
      </c>
    </row>
    <row r="14" spans="1:26" ht="14.25">
      <c r="A14" s="410"/>
      <c r="B14" s="319"/>
      <c r="C14" s="322"/>
      <c r="D14" s="302" t="s">
        <v>391</v>
      </c>
      <c r="E14" s="269"/>
      <c r="F14" s="269"/>
      <c r="G14" s="269"/>
      <c r="H14" s="270"/>
      <c r="I14" s="223">
        <v>0</v>
      </c>
      <c r="J14" s="223">
        <v>0</v>
      </c>
      <c r="K14" s="413">
        <v>0</v>
      </c>
      <c r="L14" s="270"/>
      <c r="M14" s="223">
        <v>0</v>
      </c>
      <c r="N14" s="413">
        <v>0</v>
      </c>
      <c r="O14" s="270"/>
      <c r="P14" s="413">
        <v>0</v>
      </c>
      <c r="Q14" s="269"/>
      <c r="R14" s="270"/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770100</v>
      </c>
      <c r="Z14" s="223">
        <v>770100</v>
      </c>
    </row>
    <row r="15" spans="1:26" ht="14.25">
      <c r="A15" s="410"/>
      <c r="B15" s="319"/>
      <c r="C15" s="322"/>
      <c r="D15" s="302" t="s">
        <v>392</v>
      </c>
      <c r="E15" s="269"/>
      <c r="F15" s="269"/>
      <c r="G15" s="269"/>
      <c r="H15" s="270"/>
      <c r="I15" s="223">
        <v>0</v>
      </c>
      <c r="J15" s="223">
        <v>0</v>
      </c>
      <c r="K15" s="413">
        <v>0</v>
      </c>
      <c r="L15" s="270"/>
      <c r="M15" s="223">
        <v>0</v>
      </c>
      <c r="N15" s="413">
        <v>0</v>
      </c>
      <c r="O15" s="270"/>
      <c r="P15" s="413">
        <v>0</v>
      </c>
      <c r="Q15" s="269"/>
      <c r="R15" s="270"/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451200</v>
      </c>
      <c r="Z15" s="223">
        <v>451200</v>
      </c>
    </row>
    <row r="16" spans="1:26" ht="14.25">
      <c r="A16" s="410"/>
      <c r="B16" s="319"/>
      <c r="C16" s="322"/>
      <c r="D16" s="302" t="s">
        <v>393</v>
      </c>
      <c r="E16" s="269"/>
      <c r="F16" s="269"/>
      <c r="G16" s="269"/>
      <c r="H16" s="270"/>
      <c r="I16" s="223">
        <v>0</v>
      </c>
      <c r="J16" s="223">
        <v>0</v>
      </c>
      <c r="K16" s="413">
        <v>0</v>
      </c>
      <c r="L16" s="270"/>
      <c r="M16" s="223">
        <v>0</v>
      </c>
      <c r="N16" s="413">
        <v>0</v>
      </c>
      <c r="O16" s="270"/>
      <c r="P16" s="413">
        <v>0</v>
      </c>
      <c r="Q16" s="269"/>
      <c r="R16" s="270"/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4500</v>
      </c>
      <c r="Z16" s="223">
        <v>4500</v>
      </c>
    </row>
    <row r="17" spans="1:26" ht="14.25">
      <c r="A17" s="410"/>
      <c r="B17" s="319"/>
      <c r="C17" s="322"/>
      <c r="D17" s="302" t="s">
        <v>394</v>
      </c>
      <c r="E17" s="269"/>
      <c r="F17" s="269"/>
      <c r="G17" s="269"/>
      <c r="H17" s="270"/>
      <c r="I17" s="223">
        <v>0</v>
      </c>
      <c r="J17" s="223">
        <v>0</v>
      </c>
      <c r="K17" s="413">
        <v>0</v>
      </c>
      <c r="L17" s="270"/>
      <c r="M17" s="223">
        <v>0</v>
      </c>
      <c r="N17" s="413">
        <v>0</v>
      </c>
      <c r="O17" s="270"/>
      <c r="P17" s="413">
        <v>0</v>
      </c>
      <c r="Q17" s="269"/>
      <c r="R17" s="270"/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23">
        <v>0</v>
      </c>
      <c r="Y17" s="223">
        <v>109383</v>
      </c>
      <c r="Z17" s="223">
        <v>109383</v>
      </c>
    </row>
    <row r="18" spans="1:26" ht="14.25">
      <c r="A18" s="410"/>
      <c r="B18" s="319"/>
      <c r="C18" s="322"/>
      <c r="D18" s="302" t="s">
        <v>395</v>
      </c>
      <c r="E18" s="269"/>
      <c r="F18" s="269"/>
      <c r="G18" s="269"/>
      <c r="H18" s="270"/>
      <c r="I18" s="223">
        <v>0</v>
      </c>
      <c r="J18" s="223">
        <v>0</v>
      </c>
      <c r="K18" s="413">
        <v>0</v>
      </c>
      <c r="L18" s="270"/>
      <c r="M18" s="223">
        <v>0</v>
      </c>
      <c r="N18" s="413">
        <v>0</v>
      </c>
      <c r="O18" s="270"/>
      <c r="P18" s="413">
        <v>0</v>
      </c>
      <c r="Q18" s="269"/>
      <c r="R18" s="270"/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  <c r="Y18" s="223">
        <v>20000</v>
      </c>
      <c r="Z18" s="223">
        <v>20000</v>
      </c>
    </row>
    <row r="19" spans="1:26" ht="14.25">
      <c r="A19" s="410"/>
      <c r="B19" s="319"/>
      <c r="C19" s="322"/>
      <c r="D19" s="302" t="s">
        <v>396</v>
      </c>
      <c r="E19" s="269"/>
      <c r="F19" s="269"/>
      <c r="G19" s="269"/>
      <c r="H19" s="270"/>
      <c r="I19" s="223">
        <v>0</v>
      </c>
      <c r="J19" s="223">
        <v>0</v>
      </c>
      <c r="K19" s="413">
        <v>0</v>
      </c>
      <c r="L19" s="270"/>
      <c r="M19" s="223">
        <v>0</v>
      </c>
      <c r="N19" s="413">
        <v>0</v>
      </c>
      <c r="O19" s="270"/>
      <c r="P19" s="413">
        <v>0</v>
      </c>
      <c r="Q19" s="269"/>
      <c r="R19" s="270"/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4</v>
      </c>
      <c r="Z19" s="223">
        <v>4</v>
      </c>
    </row>
    <row r="20" spans="1:26" ht="14.25">
      <c r="A20" s="410"/>
      <c r="B20" s="320"/>
      <c r="C20" s="284"/>
      <c r="D20" s="412" t="s">
        <v>667</v>
      </c>
      <c r="E20" s="269"/>
      <c r="F20" s="269"/>
      <c r="G20" s="269"/>
      <c r="H20" s="270"/>
      <c r="I20" s="224">
        <v>0</v>
      </c>
      <c r="J20" s="224">
        <v>0</v>
      </c>
      <c r="K20" s="415">
        <v>0</v>
      </c>
      <c r="L20" s="270"/>
      <c r="M20" s="224">
        <v>0</v>
      </c>
      <c r="N20" s="415">
        <v>0</v>
      </c>
      <c r="O20" s="270"/>
      <c r="P20" s="415">
        <v>0</v>
      </c>
      <c r="Q20" s="269"/>
      <c r="R20" s="270"/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1370915</v>
      </c>
      <c r="Z20" s="224">
        <v>1370915</v>
      </c>
    </row>
    <row r="21" spans="1:26" ht="14.25">
      <c r="A21" s="411"/>
      <c r="B21" s="409" t="s">
        <v>668</v>
      </c>
      <c r="C21" s="269"/>
      <c r="D21" s="269"/>
      <c r="E21" s="269"/>
      <c r="F21" s="269"/>
      <c r="G21" s="269"/>
      <c r="H21" s="270"/>
      <c r="I21" s="227">
        <v>0</v>
      </c>
      <c r="J21" s="227">
        <v>0</v>
      </c>
      <c r="K21" s="414">
        <v>0</v>
      </c>
      <c r="L21" s="270"/>
      <c r="M21" s="227">
        <v>0</v>
      </c>
      <c r="N21" s="414">
        <v>0</v>
      </c>
      <c r="O21" s="270"/>
      <c r="P21" s="414">
        <v>0</v>
      </c>
      <c r="Q21" s="269"/>
      <c r="R21" s="270"/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1370915</v>
      </c>
      <c r="Z21" s="227">
        <v>1370915</v>
      </c>
    </row>
    <row r="22" spans="1:26" ht="14.25">
      <c r="A22" s="302" t="s">
        <v>329</v>
      </c>
      <c r="B22" s="302" t="s">
        <v>390</v>
      </c>
      <c r="C22" s="279"/>
      <c r="D22" s="302" t="s">
        <v>397</v>
      </c>
      <c r="E22" s="269"/>
      <c r="F22" s="269"/>
      <c r="G22" s="269"/>
      <c r="H22" s="270"/>
      <c r="I22" s="223">
        <v>43760</v>
      </c>
      <c r="J22" s="223">
        <v>0</v>
      </c>
      <c r="K22" s="413">
        <v>0</v>
      </c>
      <c r="L22" s="270"/>
      <c r="M22" s="223">
        <v>0</v>
      </c>
      <c r="N22" s="413">
        <v>0</v>
      </c>
      <c r="O22" s="270"/>
      <c r="P22" s="413">
        <v>0</v>
      </c>
      <c r="Q22" s="269"/>
      <c r="R22" s="270"/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v>43760</v>
      </c>
    </row>
    <row r="23" spans="1:26" ht="14.25">
      <c r="A23" s="410"/>
      <c r="B23" s="319"/>
      <c r="C23" s="322"/>
      <c r="D23" s="302" t="s">
        <v>398</v>
      </c>
      <c r="E23" s="269"/>
      <c r="F23" s="269"/>
      <c r="G23" s="269"/>
      <c r="H23" s="270"/>
      <c r="I23" s="223">
        <v>3510</v>
      </c>
      <c r="J23" s="223">
        <v>0</v>
      </c>
      <c r="K23" s="413">
        <v>0</v>
      </c>
      <c r="L23" s="270"/>
      <c r="M23" s="223">
        <v>0</v>
      </c>
      <c r="N23" s="413">
        <v>0</v>
      </c>
      <c r="O23" s="270"/>
      <c r="P23" s="413">
        <v>0</v>
      </c>
      <c r="Q23" s="269"/>
      <c r="R23" s="270"/>
      <c r="S23" s="223">
        <v>0</v>
      </c>
      <c r="T23" s="223">
        <v>0</v>
      </c>
      <c r="U23" s="223">
        <v>0</v>
      </c>
      <c r="V23" s="223">
        <v>0</v>
      </c>
      <c r="W23" s="223">
        <v>0</v>
      </c>
      <c r="X23" s="223">
        <v>0</v>
      </c>
      <c r="Y23" s="223">
        <v>0</v>
      </c>
      <c r="Z23" s="223">
        <v>3510</v>
      </c>
    </row>
    <row r="24" spans="1:26" ht="14.25">
      <c r="A24" s="410"/>
      <c r="B24" s="319"/>
      <c r="C24" s="322"/>
      <c r="D24" s="302" t="s">
        <v>399</v>
      </c>
      <c r="E24" s="269"/>
      <c r="F24" s="269"/>
      <c r="G24" s="269"/>
      <c r="H24" s="270"/>
      <c r="I24" s="223">
        <v>3510</v>
      </c>
      <c r="J24" s="223">
        <v>0</v>
      </c>
      <c r="K24" s="413">
        <v>0</v>
      </c>
      <c r="L24" s="270"/>
      <c r="M24" s="223">
        <v>0</v>
      </c>
      <c r="N24" s="413">
        <v>0</v>
      </c>
      <c r="O24" s="270"/>
      <c r="P24" s="413">
        <v>0</v>
      </c>
      <c r="Q24" s="269"/>
      <c r="R24" s="270"/>
      <c r="S24" s="223">
        <v>0</v>
      </c>
      <c r="T24" s="223">
        <v>0</v>
      </c>
      <c r="U24" s="223">
        <v>0</v>
      </c>
      <c r="V24" s="223">
        <v>0</v>
      </c>
      <c r="W24" s="223">
        <v>0</v>
      </c>
      <c r="X24" s="223">
        <v>0</v>
      </c>
      <c r="Y24" s="223">
        <v>0</v>
      </c>
      <c r="Z24" s="223">
        <v>3510</v>
      </c>
    </row>
    <row r="25" spans="1:26" ht="14.25">
      <c r="A25" s="410"/>
      <c r="B25" s="319"/>
      <c r="C25" s="322"/>
      <c r="D25" s="302" t="s">
        <v>400</v>
      </c>
      <c r="E25" s="269"/>
      <c r="F25" s="269"/>
      <c r="G25" s="269"/>
      <c r="H25" s="270"/>
      <c r="I25" s="223">
        <v>7200</v>
      </c>
      <c r="J25" s="223">
        <v>0</v>
      </c>
      <c r="K25" s="413">
        <v>0</v>
      </c>
      <c r="L25" s="270"/>
      <c r="M25" s="223">
        <v>0</v>
      </c>
      <c r="N25" s="413">
        <v>0</v>
      </c>
      <c r="O25" s="270"/>
      <c r="P25" s="413">
        <v>0</v>
      </c>
      <c r="Q25" s="269"/>
      <c r="R25" s="270"/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23">
        <v>0</v>
      </c>
      <c r="Z25" s="223">
        <v>7200</v>
      </c>
    </row>
    <row r="26" spans="1:26" ht="14.25">
      <c r="A26" s="410"/>
      <c r="B26" s="319"/>
      <c r="C26" s="322"/>
      <c r="D26" s="302" t="s">
        <v>401</v>
      </c>
      <c r="E26" s="269"/>
      <c r="F26" s="269"/>
      <c r="G26" s="269"/>
      <c r="H26" s="270"/>
      <c r="I26" s="223">
        <v>230190</v>
      </c>
      <c r="J26" s="223">
        <v>0</v>
      </c>
      <c r="K26" s="413">
        <v>0</v>
      </c>
      <c r="L26" s="270"/>
      <c r="M26" s="223">
        <v>0</v>
      </c>
      <c r="N26" s="413">
        <v>0</v>
      </c>
      <c r="O26" s="270"/>
      <c r="P26" s="413">
        <v>0</v>
      </c>
      <c r="Q26" s="269"/>
      <c r="R26" s="270"/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230190</v>
      </c>
    </row>
    <row r="27" spans="1:26" ht="14.25">
      <c r="A27" s="410"/>
      <c r="B27" s="319"/>
      <c r="C27" s="322"/>
      <c r="D27" s="302" t="s">
        <v>402</v>
      </c>
      <c r="E27" s="269"/>
      <c r="F27" s="269"/>
      <c r="G27" s="269"/>
      <c r="H27" s="270"/>
      <c r="I27" s="223">
        <v>7200</v>
      </c>
      <c r="J27" s="223">
        <v>0</v>
      </c>
      <c r="K27" s="413">
        <v>0</v>
      </c>
      <c r="L27" s="270"/>
      <c r="M27" s="223">
        <v>0</v>
      </c>
      <c r="N27" s="413">
        <v>0</v>
      </c>
      <c r="O27" s="270"/>
      <c r="P27" s="413">
        <v>0</v>
      </c>
      <c r="Q27" s="269"/>
      <c r="R27" s="270"/>
      <c r="S27" s="223">
        <v>0</v>
      </c>
      <c r="T27" s="223">
        <v>0</v>
      </c>
      <c r="U27" s="223">
        <v>0</v>
      </c>
      <c r="V27" s="223">
        <v>0</v>
      </c>
      <c r="W27" s="223">
        <v>0</v>
      </c>
      <c r="X27" s="223">
        <v>0</v>
      </c>
      <c r="Y27" s="223">
        <v>0</v>
      </c>
      <c r="Z27" s="223">
        <v>7200</v>
      </c>
    </row>
    <row r="28" spans="1:26" ht="14.25">
      <c r="A28" s="410"/>
      <c r="B28" s="320"/>
      <c r="C28" s="284"/>
      <c r="D28" s="412" t="s">
        <v>667</v>
      </c>
      <c r="E28" s="269"/>
      <c r="F28" s="269"/>
      <c r="G28" s="269"/>
      <c r="H28" s="270"/>
      <c r="I28" s="224">
        <v>295370</v>
      </c>
      <c r="J28" s="224">
        <v>0</v>
      </c>
      <c r="K28" s="415">
        <v>0</v>
      </c>
      <c r="L28" s="270"/>
      <c r="M28" s="224">
        <v>0</v>
      </c>
      <c r="N28" s="415">
        <v>0</v>
      </c>
      <c r="O28" s="270"/>
      <c r="P28" s="415">
        <v>0</v>
      </c>
      <c r="Q28" s="269"/>
      <c r="R28" s="270"/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295370</v>
      </c>
    </row>
    <row r="29" spans="1:26" ht="14.25">
      <c r="A29" s="411"/>
      <c r="B29" s="409" t="s">
        <v>668</v>
      </c>
      <c r="C29" s="269"/>
      <c r="D29" s="269"/>
      <c r="E29" s="269"/>
      <c r="F29" s="269"/>
      <c r="G29" s="269"/>
      <c r="H29" s="270"/>
      <c r="I29" s="227">
        <v>295370</v>
      </c>
      <c r="J29" s="227">
        <v>0</v>
      </c>
      <c r="K29" s="414">
        <v>0</v>
      </c>
      <c r="L29" s="270"/>
      <c r="M29" s="227">
        <v>0</v>
      </c>
      <c r="N29" s="414">
        <v>0</v>
      </c>
      <c r="O29" s="270"/>
      <c r="P29" s="414">
        <v>0</v>
      </c>
      <c r="Q29" s="269"/>
      <c r="R29" s="270"/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295370</v>
      </c>
    </row>
    <row r="30" spans="1:26" ht="14.25">
      <c r="A30" s="225"/>
      <c r="B30" s="226"/>
      <c r="C30" s="217"/>
      <c r="D30" s="215"/>
      <c r="E30" s="215"/>
      <c r="F30" s="215"/>
      <c r="G30" s="215"/>
      <c r="H30" s="216"/>
      <c r="I30" s="227"/>
      <c r="J30" s="227"/>
      <c r="K30" s="227"/>
      <c r="L30" s="216"/>
      <c r="M30" s="227"/>
      <c r="N30" s="227"/>
      <c r="O30" s="216"/>
      <c r="P30" s="227"/>
      <c r="Q30" s="215"/>
      <c r="R30" s="216"/>
      <c r="S30" s="227"/>
      <c r="T30" s="227"/>
      <c r="U30" s="227"/>
      <c r="V30" s="227"/>
      <c r="W30" s="227"/>
      <c r="X30" s="227"/>
      <c r="Y30" s="227"/>
      <c r="Z30" s="227"/>
    </row>
    <row r="31" spans="1:26" ht="14.25">
      <c r="A31" s="225"/>
      <c r="B31" s="226"/>
      <c r="C31" s="217"/>
      <c r="D31" s="215"/>
      <c r="E31" s="215"/>
      <c r="F31" s="215"/>
      <c r="G31" s="215"/>
      <c r="H31" s="216"/>
      <c r="I31" s="227"/>
      <c r="J31" s="227"/>
      <c r="K31" s="227"/>
      <c r="L31" s="216"/>
      <c r="M31" s="227"/>
      <c r="N31" s="227"/>
      <c r="O31" s="216"/>
      <c r="P31" s="227"/>
      <c r="Q31" s="215"/>
      <c r="R31" s="216"/>
      <c r="S31" s="227"/>
      <c r="T31" s="227"/>
      <c r="U31" s="227"/>
      <c r="V31" s="227"/>
      <c r="W31" s="227"/>
      <c r="X31" s="227"/>
      <c r="Y31" s="227"/>
      <c r="Z31" s="227"/>
    </row>
    <row r="32" spans="1:26" ht="14.25">
      <c r="A32" s="225"/>
      <c r="B32" s="226"/>
      <c r="C32" s="217"/>
      <c r="D32" s="215"/>
      <c r="E32" s="215"/>
      <c r="F32" s="215"/>
      <c r="G32" s="215"/>
      <c r="H32" s="216"/>
      <c r="I32" s="227"/>
      <c r="J32" s="227"/>
      <c r="K32" s="227"/>
      <c r="L32" s="216"/>
      <c r="M32" s="227"/>
      <c r="N32" s="227"/>
      <c r="O32" s="216"/>
      <c r="P32" s="227"/>
      <c r="Q32" s="215"/>
      <c r="R32" s="216"/>
      <c r="S32" s="227"/>
      <c r="T32" s="227"/>
      <c r="U32" s="227"/>
      <c r="V32" s="227"/>
      <c r="W32" s="227"/>
      <c r="X32" s="227"/>
      <c r="Y32" s="227"/>
      <c r="Z32" s="227"/>
    </row>
    <row r="33" spans="1:26" ht="14.25">
      <c r="A33" s="225"/>
      <c r="B33" s="226"/>
      <c r="C33" s="217"/>
      <c r="D33" s="215"/>
      <c r="E33" s="215"/>
      <c r="F33" s="215"/>
      <c r="G33" s="215"/>
      <c r="H33" s="216"/>
      <c r="I33" s="227"/>
      <c r="J33" s="227"/>
      <c r="K33" s="227"/>
      <c r="L33" s="216"/>
      <c r="M33" s="227"/>
      <c r="N33" s="227"/>
      <c r="O33" s="216"/>
      <c r="P33" s="227"/>
      <c r="Q33" s="215"/>
      <c r="R33" s="216"/>
      <c r="S33" s="227"/>
      <c r="T33" s="227"/>
      <c r="U33" s="227"/>
      <c r="V33" s="227"/>
      <c r="W33" s="227"/>
      <c r="X33" s="227"/>
      <c r="Y33" s="227"/>
      <c r="Z33" s="227"/>
    </row>
    <row r="34" spans="1:26" ht="14.25">
      <c r="A34" s="225"/>
      <c r="B34" s="226"/>
      <c r="C34" s="217"/>
      <c r="D34" s="215"/>
      <c r="E34" s="215"/>
      <c r="F34" s="215"/>
      <c r="G34" s="215"/>
      <c r="H34" s="216"/>
      <c r="I34" s="227"/>
      <c r="J34" s="227"/>
      <c r="K34" s="227"/>
      <c r="L34" s="216"/>
      <c r="M34" s="227"/>
      <c r="N34" s="227"/>
      <c r="O34" s="216"/>
      <c r="P34" s="227"/>
      <c r="Q34" s="215"/>
      <c r="R34" s="216"/>
      <c r="S34" s="227"/>
      <c r="T34" s="227"/>
      <c r="U34" s="227"/>
      <c r="V34" s="227"/>
      <c r="W34" s="227"/>
      <c r="X34" s="227"/>
      <c r="Y34" s="227"/>
      <c r="Z34" s="227"/>
    </row>
    <row r="35" spans="1:26" ht="14.25">
      <c r="A35" s="302" t="s">
        <v>331</v>
      </c>
      <c r="B35" s="302" t="s">
        <v>390</v>
      </c>
      <c r="C35" s="279"/>
      <c r="D35" s="302" t="s">
        <v>403</v>
      </c>
      <c r="E35" s="269"/>
      <c r="F35" s="269"/>
      <c r="G35" s="269"/>
      <c r="H35" s="270"/>
      <c r="I35" s="223">
        <v>210785</v>
      </c>
      <c r="J35" s="223">
        <v>0</v>
      </c>
      <c r="K35" s="413">
        <v>253744</v>
      </c>
      <c r="L35" s="270"/>
      <c r="M35" s="223">
        <v>0</v>
      </c>
      <c r="N35" s="413">
        <v>144737</v>
      </c>
      <c r="O35" s="270"/>
      <c r="P35" s="413">
        <v>0</v>
      </c>
      <c r="Q35" s="269"/>
      <c r="R35" s="270"/>
      <c r="S35" s="223">
        <v>140000</v>
      </c>
      <c r="T35" s="223">
        <v>0</v>
      </c>
      <c r="U35" s="223">
        <v>72330</v>
      </c>
      <c r="V35" s="223">
        <v>0</v>
      </c>
      <c r="W35" s="223">
        <v>0</v>
      </c>
      <c r="X35" s="223">
        <v>0</v>
      </c>
      <c r="Y35" s="223">
        <v>0</v>
      </c>
      <c r="Z35" s="223">
        <v>821596</v>
      </c>
    </row>
    <row r="36" spans="1:26" ht="14.25">
      <c r="A36" s="410"/>
      <c r="B36" s="319"/>
      <c r="C36" s="322"/>
      <c r="D36" s="302" t="s">
        <v>404</v>
      </c>
      <c r="E36" s="269"/>
      <c r="F36" s="269"/>
      <c r="G36" s="269"/>
      <c r="H36" s="270"/>
      <c r="I36" s="223">
        <v>0</v>
      </c>
      <c r="J36" s="223">
        <v>0</v>
      </c>
      <c r="K36" s="413">
        <v>0</v>
      </c>
      <c r="L36" s="270"/>
      <c r="M36" s="223">
        <v>0</v>
      </c>
      <c r="N36" s="413">
        <v>0</v>
      </c>
      <c r="O36" s="270"/>
      <c r="P36" s="413">
        <v>0</v>
      </c>
      <c r="Q36" s="269"/>
      <c r="R36" s="270"/>
      <c r="S36" s="223">
        <v>0</v>
      </c>
      <c r="T36" s="223">
        <v>0</v>
      </c>
      <c r="U36" s="223">
        <v>3535</v>
      </c>
      <c r="V36" s="223">
        <v>0</v>
      </c>
      <c r="W36" s="223">
        <v>0</v>
      </c>
      <c r="X36" s="223">
        <v>0</v>
      </c>
      <c r="Y36" s="223">
        <v>0</v>
      </c>
      <c r="Z36" s="223">
        <v>3535</v>
      </c>
    </row>
    <row r="37" spans="1:26" ht="14.25">
      <c r="A37" s="410"/>
      <c r="B37" s="319"/>
      <c r="C37" s="322"/>
      <c r="D37" s="302" t="s">
        <v>405</v>
      </c>
      <c r="E37" s="269"/>
      <c r="F37" s="269"/>
      <c r="G37" s="269"/>
      <c r="H37" s="270"/>
      <c r="I37" s="223">
        <v>17500</v>
      </c>
      <c r="J37" s="223">
        <v>0</v>
      </c>
      <c r="K37" s="413">
        <v>3500</v>
      </c>
      <c r="L37" s="270"/>
      <c r="M37" s="223">
        <v>0</v>
      </c>
      <c r="N37" s="413">
        <v>3500</v>
      </c>
      <c r="O37" s="270"/>
      <c r="P37" s="413">
        <v>0</v>
      </c>
      <c r="Q37" s="269"/>
      <c r="R37" s="270"/>
      <c r="S37" s="223">
        <v>42000</v>
      </c>
      <c r="T37" s="223">
        <v>0</v>
      </c>
      <c r="U37" s="223">
        <v>3500</v>
      </c>
      <c r="V37" s="223">
        <v>0</v>
      </c>
      <c r="W37" s="223">
        <v>0</v>
      </c>
      <c r="X37" s="223">
        <v>0</v>
      </c>
      <c r="Y37" s="223">
        <v>0</v>
      </c>
      <c r="Z37" s="223">
        <v>70000</v>
      </c>
    </row>
    <row r="38" spans="1:26" ht="14.25">
      <c r="A38" s="410"/>
      <c r="B38" s="319"/>
      <c r="C38" s="322"/>
      <c r="D38" s="302" t="s">
        <v>406</v>
      </c>
      <c r="E38" s="269"/>
      <c r="F38" s="269"/>
      <c r="G38" s="269"/>
      <c r="H38" s="270"/>
      <c r="I38" s="223">
        <v>19114</v>
      </c>
      <c r="J38" s="223">
        <v>0</v>
      </c>
      <c r="K38" s="413">
        <v>0</v>
      </c>
      <c r="L38" s="270"/>
      <c r="M38" s="223">
        <v>0</v>
      </c>
      <c r="N38" s="413">
        <v>0</v>
      </c>
      <c r="O38" s="270"/>
      <c r="P38" s="413">
        <v>0</v>
      </c>
      <c r="Q38" s="269"/>
      <c r="R38" s="270"/>
      <c r="S38" s="223">
        <v>0</v>
      </c>
      <c r="T38" s="223">
        <v>0</v>
      </c>
      <c r="U38" s="223">
        <v>0</v>
      </c>
      <c r="V38" s="223">
        <v>0</v>
      </c>
      <c r="W38" s="223">
        <v>0</v>
      </c>
      <c r="X38" s="223">
        <v>0</v>
      </c>
      <c r="Y38" s="223">
        <v>0</v>
      </c>
      <c r="Z38" s="223">
        <v>19114</v>
      </c>
    </row>
    <row r="39" spans="1:26" ht="14.25">
      <c r="A39" s="410"/>
      <c r="B39" s="319"/>
      <c r="C39" s="322"/>
      <c r="D39" s="302" t="s">
        <v>407</v>
      </c>
      <c r="E39" s="269"/>
      <c r="F39" s="269"/>
      <c r="G39" s="269"/>
      <c r="H39" s="270"/>
      <c r="I39" s="223">
        <v>28510</v>
      </c>
      <c r="J39" s="223">
        <v>0</v>
      </c>
      <c r="K39" s="413">
        <v>43860</v>
      </c>
      <c r="L39" s="270"/>
      <c r="M39" s="223">
        <v>0</v>
      </c>
      <c r="N39" s="413">
        <v>63000</v>
      </c>
      <c r="O39" s="270"/>
      <c r="P39" s="413">
        <v>0</v>
      </c>
      <c r="Q39" s="269"/>
      <c r="R39" s="270"/>
      <c r="S39" s="223">
        <v>9000</v>
      </c>
      <c r="T39" s="223">
        <v>0</v>
      </c>
      <c r="U39" s="223">
        <v>19610</v>
      </c>
      <c r="V39" s="223">
        <v>0</v>
      </c>
      <c r="W39" s="223">
        <v>0</v>
      </c>
      <c r="X39" s="223">
        <v>0</v>
      </c>
      <c r="Y39" s="223">
        <v>0</v>
      </c>
      <c r="Z39" s="223">
        <v>163980</v>
      </c>
    </row>
    <row r="40" spans="1:26" ht="14.25">
      <c r="A40" s="410"/>
      <c r="B40" s="319"/>
      <c r="C40" s="322"/>
      <c r="D40" s="302" t="s">
        <v>408</v>
      </c>
      <c r="E40" s="269"/>
      <c r="F40" s="269"/>
      <c r="G40" s="269"/>
      <c r="H40" s="270"/>
      <c r="I40" s="223">
        <v>10885</v>
      </c>
      <c r="J40" s="223">
        <v>0</v>
      </c>
      <c r="K40" s="413">
        <v>5006</v>
      </c>
      <c r="L40" s="270"/>
      <c r="M40" s="223">
        <v>0</v>
      </c>
      <c r="N40" s="413">
        <v>3000</v>
      </c>
      <c r="O40" s="270"/>
      <c r="P40" s="413">
        <v>0</v>
      </c>
      <c r="Q40" s="269"/>
      <c r="R40" s="270"/>
      <c r="S40" s="223">
        <v>1000</v>
      </c>
      <c r="T40" s="223">
        <v>0</v>
      </c>
      <c r="U40" s="223">
        <v>3000</v>
      </c>
      <c r="V40" s="223">
        <v>0</v>
      </c>
      <c r="W40" s="223">
        <v>0</v>
      </c>
      <c r="X40" s="223">
        <v>0</v>
      </c>
      <c r="Y40" s="223">
        <v>0</v>
      </c>
      <c r="Z40" s="223">
        <v>22891</v>
      </c>
    </row>
    <row r="41" spans="1:26" ht="14.25">
      <c r="A41" s="410"/>
      <c r="B41" s="320"/>
      <c r="C41" s="284"/>
      <c r="D41" s="412" t="s">
        <v>667</v>
      </c>
      <c r="E41" s="269"/>
      <c r="F41" s="269"/>
      <c r="G41" s="269"/>
      <c r="H41" s="270"/>
      <c r="I41" s="224">
        <v>286794</v>
      </c>
      <c r="J41" s="224">
        <v>0</v>
      </c>
      <c r="K41" s="415">
        <v>306110</v>
      </c>
      <c r="L41" s="270"/>
      <c r="M41" s="224">
        <v>0</v>
      </c>
      <c r="N41" s="415">
        <v>214237</v>
      </c>
      <c r="O41" s="270"/>
      <c r="P41" s="415">
        <v>0</v>
      </c>
      <c r="Q41" s="269"/>
      <c r="R41" s="270"/>
      <c r="S41" s="224">
        <v>192000</v>
      </c>
      <c r="T41" s="224">
        <v>0</v>
      </c>
      <c r="U41" s="224">
        <v>101975</v>
      </c>
      <c r="V41" s="224">
        <v>0</v>
      </c>
      <c r="W41" s="224">
        <v>0</v>
      </c>
      <c r="X41" s="224">
        <v>0</v>
      </c>
      <c r="Y41" s="224">
        <v>0</v>
      </c>
      <c r="Z41" s="224">
        <v>1101116</v>
      </c>
    </row>
    <row r="42" spans="1:26" ht="14.25">
      <c r="A42" s="411"/>
      <c r="B42" s="409" t="s">
        <v>668</v>
      </c>
      <c r="C42" s="269"/>
      <c r="D42" s="269"/>
      <c r="E42" s="269"/>
      <c r="F42" s="269"/>
      <c r="G42" s="269"/>
      <c r="H42" s="270"/>
      <c r="I42" s="227">
        <v>286794</v>
      </c>
      <c r="J42" s="227">
        <v>0</v>
      </c>
      <c r="K42" s="414">
        <v>306110</v>
      </c>
      <c r="L42" s="270"/>
      <c r="M42" s="227">
        <v>0</v>
      </c>
      <c r="N42" s="414">
        <v>214237</v>
      </c>
      <c r="O42" s="270"/>
      <c r="P42" s="414">
        <v>0</v>
      </c>
      <c r="Q42" s="269"/>
      <c r="R42" s="270"/>
      <c r="S42" s="227">
        <v>192000</v>
      </c>
      <c r="T42" s="227">
        <v>0</v>
      </c>
      <c r="U42" s="227">
        <v>101975</v>
      </c>
      <c r="V42" s="227">
        <v>0</v>
      </c>
      <c r="W42" s="227">
        <v>0</v>
      </c>
      <c r="X42" s="227">
        <v>0</v>
      </c>
      <c r="Y42" s="227">
        <v>0</v>
      </c>
      <c r="Z42" s="227">
        <v>1101116</v>
      </c>
    </row>
    <row r="43" spans="1:26" ht="14.25">
      <c r="A43" s="302" t="s">
        <v>333</v>
      </c>
      <c r="B43" s="302" t="s">
        <v>390</v>
      </c>
      <c r="C43" s="279"/>
      <c r="D43" s="302" t="s">
        <v>443</v>
      </c>
      <c r="E43" s="269"/>
      <c r="F43" s="269"/>
      <c r="G43" s="269"/>
      <c r="H43" s="270"/>
      <c r="I43" s="223">
        <v>240000</v>
      </c>
      <c r="J43" s="223">
        <v>0</v>
      </c>
      <c r="K43" s="413">
        <v>150000</v>
      </c>
      <c r="L43" s="270"/>
      <c r="M43" s="223">
        <v>0</v>
      </c>
      <c r="N43" s="413">
        <v>85750</v>
      </c>
      <c r="O43" s="270"/>
      <c r="P43" s="413">
        <v>0</v>
      </c>
      <c r="Q43" s="269"/>
      <c r="R43" s="270"/>
      <c r="S43" s="223">
        <v>9000</v>
      </c>
      <c r="T43" s="223">
        <v>0</v>
      </c>
      <c r="U43" s="223">
        <v>241300</v>
      </c>
      <c r="V43" s="223">
        <v>0</v>
      </c>
      <c r="W43" s="223">
        <v>0</v>
      </c>
      <c r="X43" s="223">
        <v>0</v>
      </c>
      <c r="Y43" s="223">
        <v>0</v>
      </c>
      <c r="Z43" s="223">
        <v>726050</v>
      </c>
    </row>
    <row r="44" spans="1:26" ht="14.25">
      <c r="A44" s="410"/>
      <c r="B44" s="319"/>
      <c r="C44" s="322"/>
      <c r="D44" s="302" t="s">
        <v>444</v>
      </c>
      <c r="E44" s="269"/>
      <c r="F44" s="269"/>
      <c r="G44" s="269"/>
      <c r="H44" s="270"/>
      <c r="I44" s="223">
        <v>15000</v>
      </c>
      <c r="J44" s="223">
        <v>0</v>
      </c>
      <c r="K44" s="413">
        <v>10000</v>
      </c>
      <c r="L44" s="270"/>
      <c r="M44" s="223">
        <v>0</v>
      </c>
      <c r="N44" s="413">
        <v>5000</v>
      </c>
      <c r="O44" s="270"/>
      <c r="P44" s="413">
        <v>0</v>
      </c>
      <c r="Q44" s="269"/>
      <c r="R44" s="270"/>
      <c r="S44" s="223">
        <v>0</v>
      </c>
      <c r="T44" s="223">
        <v>0</v>
      </c>
      <c r="U44" s="223">
        <v>5000</v>
      </c>
      <c r="V44" s="223">
        <v>0</v>
      </c>
      <c r="W44" s="223">
        <v>0</v>
      </c>
      <c r="X44" s="223">
        <v>0</v>
      </c>
      <c r="Y44" s="223">
        <v>0</v>
      </c>
      <c r="Z44" s="223">
        <v>35000</v>
      </c>
    </row>
    <row r="45" spans="1:26" ht="14.25">
      <c r="A45" s="410"/>
      <c r="B45" s="319"/>
      <c r="C45" s="322"/>
      <c r="D45" s="302" t="s">
        <v>409</v>
      </c>
      <c r="E45" s="269"/>
      <c r="F45" s="269"/>
      <c r="G45" s="269"/>
      <c r="H45" s="270"/>
      <c r="I45" s="223">
        <v>34000</v>
      </c>
      <c r="J45" s="223">
        <v>0</v>
      </c>
      <c r="K45" s="413">
        <v>7000</v>
      </c>
      <c r="L45" s="270"/>
      <c r="M45" s="223">
        <v>0</v>
      </c>
      <c r="N45" s="413">
        <v>3000</v>
      </c>
      <c r="O45" s="270"/>
      <c r="P45" s="413">
        <v>0</v>
      </c>
      <c r="Q45" s="269"/>
      <c r="R45" s="270"/>
      <c r="S45" s="223">
        <v>0</v>
      </c>
      <c r="T45" s="223">
        <v>0</v>
      </c>
      <c r="U45" s="223">
        <v>7500</v>
      </c>
      <c r="V45" s="223">
        <v>0</v>
      </c>
      <c r="W45" s="223">
        <v>0</v>
      </c>
      <c r="X45" s="223">
        <v>0</v>
      </c>
      <c r="Y45" s="223">
        <v>0</v>
      </c>
      <c r="Z45" s="223">
        <v>51500</v>
      </c>
    </row>
    <row r="46" spans="1:26" ht="14.25">
      <c r="A46" s="410"/>
      <c r="B46" s="319"/>
      <c r="C46" s="322"/>
      <c r="D46" s="302" t="s">
        <v>410</v>
      </c>
      <c r="E46" s="269"/>
      <c r="F46" s="269"/>
      <c r="G46" s="269"/>
      <c r="H46" s="270"/>
      <c r="I46" s="223">
        <v>27840</v>
      </c>
      <c r="J46" s="223">
        <v>0</v>
      </c>
      <c r="K46" s="413">
        <v>2365</v>
      </c>
      <c r="L46" s="270"/>
      <c r="M46" s="223">
        <v>0</v>
      </c>
      <c r="N46" s="413">
        <v>0</v>
      </c>
      <c r="O46" s="270"/>
      <c r="P46" s="413">
        <v>2044</v>
      </c>
      <c r="Q46" s="269"/>
      <c r="R46" s="270"/>
      <c r="S46" s="223">
        <v>0</v>
      </c>
      <c r="T46" s="223">
        <v>0</v>
      </c>
      <c r="U46" s="223">
        <v>0</v>
      </c>
      <c r="V46" s="223">
        <v>0</v>
      </c>
      <c r="W46" s="223">
        <v>0</v>
      </c>
      <c r="X46" s="223">
        <v>0</v>
      </c>
      <c r="Y46" s="223">
        <v>0</v>
      </c>
      <c r="Z46" s="223">
        <v>32249</v>
      </c>
    </row>
    <row r="47" spans="1:26" ht="14.25">
      <c r="A47" s="410"/>
      <c r="B47" s="320"/>
      <c r="C47" s="284"/>
      <c r="D47" s="412" t="s">
        <v>667</v>
      </c>
      <c r="E47" s="269"/>
      <c r="F47" s="269"/>
      <c r="G47" s="269"/>
      <c r="H47" s="270"/>
      <c r="I47" s="224">
        <v>316840</v>
      </c>
      <c r="J47" s="224">
        <v>0</v>
      </c>
      <c r="K47" s="415">
        <v>169365</v>
      </c>
      <c r="L47" s="270"/>
      <c r="M47" s="224">
        <v>0</v>
      </c>
      <c r="N47" s="415">
        <v>93750</v>
      </c>
      <c r="O47" s="270"/>
      <c r="P47" s="415">
        <v>2044</v>
      </c>
      <c r="Q47" s="269"/>
      <c r="R47" s="270"/>
      <c r="S47" s="224">
        <v>9000</v>
      </c>
      <c r="T47" s="224">
        <v>0</v>
      </c>
      <c r="U47" s="224">
        <v>253800</v>
      </c>
      <c r="V47" s="224">
        <v>0</v>
      </c>
      <c r="W47" s="224">
        <v>0</v>
      </c>
      <c r="X47" s="224">
        <v>0</v>
      </c>
      <c r="Y47" s="224">
        <v>0</v>
      </c>
      <c r="Z47" s="224">
        <v>844799</v>
      </c>
    </row>
    <row r="48" spans="1:26" ht="14.25">
      <c r="A48" s="411"/>
      <c r="B48" s="409" t="s">
        <v>668</v>
      </c>
      <c r="C48" s="269"/>
      <c r="D48" s="269"/>
      <c r="E48" s="269"/>
      <c r="F48" s="269"/>
      <c r="G48" s="269"/>
      <c r="H48" s="270"/>
      <c r="I48" s="227">
        <v>316840</v>
      </c>
      <c r="J48" s="227">
        <v>0</v>
      </c>
      <c r="K48" s="414">
        <v>169365</v>
      </c>
      <c r="L48" s="270"/>
      <c r="M48" s="227">
        <v>0</v>
      </c>
      <c r="N48" s="414">
        <v>93750</v>
      </c>
      <c r="O48" s="270"/>
      <c r="P48" s="414">
        <v>2044</v>
      </c>
      <c r="Q48" s="269"/>
      <c r="R48" s="270"/>
      <c r="S48" s="227">
        <v>9000</v>
      </c>
      <c r="T48" s="227">
        <v>0</v>
      </c>
      <c r="U48" s="227">
        <v>253800</v>
      </c>
      <c r="V48" s="227">
        <v>0</v>
      </c>
      <c r="W48" s="227">
        <v>0</v>
      </c>
      <c r="X48" s="227">
        <v>0</v>
      </c>
      <c r="Y48" s="227">
        <v>0</v>
      </c>
      <c r="Z48" s="227">
        <v>844799</v>
      </c>
    </row>
    <row r="49" spans="1:26" ht="14.25">
      <c r="A49" s="302" t="s">
        <v>335</v>
      </c>
      <c r="B49" s="302" t="s">
        <v>390</v>
      </c>
      <c r="C49" s="279"/>
      <c r="D49" s="302" t="s">
        <v>411</v>
      </c>
      <c r="E49" s="269"/>
      <c r="F49" s="269"/>
      <c r="G49" s="269"/>
      <c r="H49" s="270"/>
      <c r="I49" s="223">
        <v>45586</v>
      </c>
      <c r="J49" s="223">
        <v>0</v>
      </c>
      <c r="K49" s="413">
        <v>32200</v>
      </c>
      <c r="L49" s="270"/>
      <c r="M49" s="223">
        <v>0</v>
      </c>
      <c r="N49" s="413">
        <v>24800</v>
      </c>
      <c r="O49" s="270"/>
      <c r="P49" s="413">
        <v>0</v>
      </c>
      <c r="Q49" s="269"/>
      <c r="R49" s="270"/>
      <c r="S49" s="223">
        <v>0</v>
      </c>
      <c r="T49" s="223">
        <v>0</v>
      </c>
      <c r="U49" s="223">
        <v>74300</v>
      </c>
      <c r="V49" s="223">
        <v>0</v>
      </c>
      <c r="W49" s="223">
        <v>0</v>
      </c>
      <c r="X49" s="223">
        <v>0</v>
      </c>
      <c r="Y49" s="223">
        <v>0</v>
      </c>
      <c r="Z49" s="223">
        <v>176886</v>
      </c>
    </row>
    <row r="50" spans="1:26" ht="14.25">
      <c r="A50" s="410"/>
      <c r="B50" s="319"/>
      <c r="C50" s="322"/>
      <c r="D50" s="302" t="s">
        <v>412</v>
      </c>
      <c r="E50" s="269"/>
      <c r="F50" s="269"/>
      <c r="G50" s="269"/>
      <c r="H50" s="270"/>
      <c r="I50" s="223">
        <v>53500</v>
      </c>
      <c r="J50" s="223">
        <v>0</v>
      </c>
      <c r="K50" s="413">
        <v>0</v>
      </c>
      <c r="L50" s="270"/>
      <c r="M50" s="223">
        <v>0</v>
      </c>
      <c r="N50" s="413">
        <v>0</v>
      </c>
      <c r="O50" s="270"/>
      <c r="P50" s="413">
        <v>0</v>
      </c>
      <c r="Q50" s="269"/>
      <c r="R50" s="270"/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223">
        <v>53500</v>
      </c>
    </row>
    <row r="51" spans="1:26" ht="14.25">
      <c r="A51" s="410"/>
      <c r="B51" s="319"/>
      <c r="C51" s="322"/>
      <c r="D51" s="302" t="s">
        <v>413</v>
      </c>
      <c r="E51" s="269"/>
      <c r="F51" s="269"/>
      <c r="G51" s="269"/>
      <c r="H51" s="270"/>
      <c r="I51" s="223">
        <v>444994</v>
      </c>
      <c r="J51" s="223">
        <v>2000</v>
      </c>
      <c r="K51" s="413">
        <v>16164</v>
      </c>
      <c r="L51" s="270"/>
      <c r="M51" s="223">
        <v>11031</v>
      </c>
      <c r="N51" s="413">
        <v>29894</v>
      </c>
      <c r="O51" s="270"/>
      <c r="P51" s="413">
        <v>40228</v>
      </c>
      <c r="Q51" s="269"/>
      <c r="R51" s="270"/>
      <c r="S51" s="223">
        <v>0</v>
      </c>
      <c r="T51" s="223">
        <v>53500</v>
      </c>
      <c r="U51" s="223">
        <v>93420</v>
      </c>
      <c r="V51" s="223">
        <v>497</v>
      </c>
      <c r="W51" s="223">
        <v>3750</v>
      </c>
      <c r="X51" s="223">
        <v>0</v>
      </c>
      <c r="Y51" s="223">
        <v>0</v>
      </c>
      <c r="Z51" s="223">
        <v>695478</v>
      </c>
    </row>
    <row r="52" spans="1:26" ht="14.25">
      <c r="A52" s="410"/>
      <c r="B52" s="319"/>
      <c r="C52" s="322"/>
      <c r="D52" s="302" t="s">
        <v>414</v>
      </c>
      <c r="E52" s="269"/>
      <c r="F52" s="269"/>
      <c r="G52" s="269"/>
      <c r="H52" s="270"/>
      <c r="I52" s="223">
        <v>1798.95</v>
      </c>
      <c r="J52" s="223">
        <v>0</v>
      </c>
      <c r="K52" s="413">
        <v>24250</v>
      </c>
      <c r="L52" s="270"/>
      <c r="M52" s="223">
        <v>0</v>
      </c>
      <c r="N52" s="413">
        <v>5500</v>
      </c>
      <c r="O52" s="270"/>
      <c r="P52" s="413">
        <v>0</v>
      </c>
      <c r="Q52" s="269"/>
      <c r="R52" s="270"/>
      <c r="S52" s="223">
        <v>0</v>
      </c>
      <c r="T52" s="223">
        <v>9000</v>
      </c>
      <c r="U52" s="223">
        <v>11510</v>
      </c>
      <c r="V52" s="223">
        <v>0</v>
      </c>
      <c r="W52" s="223">
        <v>0</v>
      </c>
      <c r="X52" s="223">
        <v>0</v>
      </c>
      <c r="Y52" s="223">
        <v>0</v>
      </c>
      <c r="Z52" s="223">
        <v>52058.95</v>
      </c>
    </row>
    <row r="53" spans="1:26" ht="14.25">
      <c r="A53" s="410"/>
      <c r="B53" s="320"/>
      <c r="C53" s="284"/>
      <c r="D53" s="412" t="s">
        <v>667</v>
      </c>
      <c r="E53" s="269"/>
      <c r="F53" s="269"/>
      <c r="G53" s="269"/>
      <c r="H53" s="270"/>
      <c r="I53" s="224">
        <v>545878.95</v>
      </c>
      <c r="J53" s="224">
        <v>2000</v>
      </c>
      <c r="K53" s="415">
        <v>72614</v>
      </c>
      <c r="L53" s="270"/>
      <c r="M53" s="224">
        <v>11031</v>
      </c>
      <c r="N53" s="415">
        <v>60194</v>
      </c>
      <c r="O53" s="270"/>
      <c r="P53" s="415">
        <v>40228</v>
      </c>
      <c r="Q53" s="269"/>
      <c r="R53" s="270"/>
      <c r="S53" s="224">
        <v>0</v>
      </c>
      <c r="T53" s="224">
        <v>62500</v>
      </c>
      <c r="U53" s="224">
        <v>179230</v>
      </c>
      <c r="V53" s="224">
        <v>497</v>
      </c>
      <c r="W53" s="224">
        <v>3750</v>
      </c>
      <c r="X53" s="224">
        <v>0</v>
      </c>
      <c r="Y53" s="224">
        <v>0</v>
      </c>
      <c r="Z53" s="224">
        <v>977922.95</v>
      </c>
    </row>
    <row r="54" spans="1:26" ht="14.25">
      <c r="A54" s="411"/>
      <c r="B54" s="409" t="s">
        <v>668</v>
      </c>
      <c r="C54" s="269"/>
      <c r="D54" s="269"/>
      <c r="E54" s="269"/>
      <c r="F54" s="269"/>
      <c r="G54" s="269"/>
      <c r="H54" s="270"/>
      <c r="I54" s="227">
        <v>545878.95</v>
      </c>
      <c r="J54" s="227">
        <v>2000</v>
      </c>
      <c r="K54" s="414">
        <v>72614</v>
      </c>
      <c r="L54" s="270"/>
      <c r="M54" s="227">
        <v>11031</v>
      </c>
      <c r="N54" s="414">
        <v>60194</v>
      </c>
      <c r="O54" s="270"/>
      <c r="P54" s="414">
        <v>40228</v>
      </c>
      <c r="Q54" s="269"/>
      <c r="R54" s="270"/>
      <c r="S54" s="227">
        <v>0</v>
      </c>
      <c r="T54" s="227">
        <v>62500</v>
      </c>
      <c r="U54" s="227">
        <v>179230</v>
      </c>
      <c r="V54" s="227">
        <v>497</v>
      </c>
      <c r="W54" s="227">
        <v>3750</v>
      </c>
      <c r="X54" s="227">
        <v>0</v>
      </c>
      <c r="Y54" s="227">
        <v>0</v>
      </c>
      <c r="Z54" s="227">
        <v>977922.95</v>
      </c>
    </row>
    <row r="55" spans="1:26" ht="14.25">
      <c r="A55" s="302" t="s">
        <v>337</v>
      </c>
      <c r="B55" s="302" t="s">
        <v>390</v>
      </c>
      <c r="C55" s="279"/>
      <c r="D55" s="302" t="s">
        <v>415</v>
      </c>
      <c r="E55" s="269"/>
      <c r="F55" s="269"/>
      <c r="G55" s="269"/>
      <c r="H55" s="270"/>
      <c r="I55" s="223">
        <v>0</v>
      </c>
      <c r="J55" s="223">
        <v>0</v>
      </c>
      <c r="K55" s="413">
        <v>108</v>
      </c>
      <c r="L55" s="270"/>
      <c r="M55" s="223">
        <v>0</v>
      </c>
      <c r="N55" s="413">
        <v>36</v>
      </c>
      <c r="O55" s="270"/>
      <c r="P55" s="413">
        <v>0</v>
      </c>
      <c r="Q55" s="269"/>
      <c r="R55" s="270"/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</v>
      </c>
      <c r="Z55" s="223">
        <v>144</v>
      </c>
    </row>
    <row r="56" spans="1:26" ht="14.25">
      <c r="A56" s="410"/>
      <c r="B56" s="319"/>
      <c r="C56" s="322"/>
      <c r="D56" s="302" t="s">
        <v>445</v>
      </c>
      <c r="E56" s="269"/>
      <c r="F56" s="269"/>
      <c r="G56" s="269"/>
      <c r="H56" s="270"/>
      <c r="I56" s="223">
        <v>0</v>
      </c>
      <c r="J56" s="223">
        <v>0</v>
      </c>
      <c r="K56" s="413">
        <v>0</v>
      </c>
      <c r="L56" s="270"/>
      <c r="M56" s="223">
        <v>0</v>
      </c>
      <c r="N56" s="413">
        <v>0</v>
      </c>
      <c r="O56" s="270"/>
      <c r="P56" s="413">
        <v>0</v>
      </c>
      <c r="Q56" s="269"/>
      <c r="R56" s="270"/>
      <c r="S56" s="223">
        <v>0</v>
      </c>
      <c r="T56" s="223">
        <v>0</v>
      </c>
      <c r="U56" s="223">
        <v>631.37</v>
      </c>
      <c r="V56" s="223">
        <v>0</v>
      </c>
      <c r="W56" s="223">
        <v>0</v>
      </c>
      <c r="X56" s="223">
        <v>0</v>
      </c>
      <c r="Y56" s="223">
        <v>0</v>
      </c>
      <c r="Z56" s="223">
        <v>631.37</v>
      </c>
    </row>
    <row r="57" spans="1:26" ht="14.25">
      <c r="A57" s="410"/>
      <c r="B57" s="319"/>
      <c r="C57" s="322"/>
      <c r="D57" s="302" t="s">
        <v>416</v>
      </c>
      <c r="E57" s="269"/>
      <c r="F57" s="269"/>
      <c r="G57" s="269"/>
      <c r="H57" s="270"/>
      <c r="I57" s="223">
        <v>0</v>
      </c>
      <c r="J57" s="223">
        <v>0</v>
      </c>
      <c r="K57" s="413">
        <v>1699</v>
      </c>
      <c r="L57" s="270"/>
      <c r="M57" s="223">
        <v>0</v>
      </c>
      <c r="N57" s="413">
        <v>3</v>
      </c>
      <c r="O57" s="270"/>
      <c r="P57" s="413">
        <v>0</v>
      </c>
      <c r="Q57" s="269"/>
      <c r="R57" s="270"/>
      <c r="S57" s="223">
        <v>0</v>
      </c>
      <c r="T57" s="223">
        <v>0</v>
      </c>
      <c r="U57" s="223">
        <v>0</v>
      </c>
      <c r="V57" s="223">
        <v>0</v>
      </c>
      <c r="W57" s="223">
        <v>0</v>
      </c>
      <c r="X57" s="223">
        <v>0</v>
      </c>
      <c r="Y57" s="223">
        <v>0</v>
      </c>
      <c r="Z57" s="223">
        <v>1702</v>
      </c>
    </row>
    <row r="58" spans="1:26" ht="14.25">
      <c r="A58" s="410"/>
      <c r="B58" s="319"/>
      <c r="C58" s="322"/>
      <c r="D58" s="302" t="s">
        <v>417</v>
      </c>
      <c r="E58" s="269"/>
      <c r="F58" s="269"/>
      <c r="G58" s="269"/>
      <c r="H58" s="270"/>
      <c r="I58" s="223">
        <v>0</v>
      </c>
      <c r="J58" s="223">
        <v>0</v>
      </c>
      <c r="K58" s="413">
        <v>0</v>
      </c>
      <c r="L58" s="270"/>
      <c r="M58" s="223">
        <v>0</v>
      </c>
      <c r="N58" s="413">
        <v>0</v>
      </c>
      <c r="O58" s="270"/>
      <c r="P58" s="413">
        <v>109347.94</v>
      </c>
      <c r="Q58" s="269"/>
      <c r="R58" s="270"/>
      <c r="S58" s="223">
        <v>0</v>
      </c>
      <c r="T58" s="223">
        <v>0</v>
      </c>
      <c r="U58" s="223">
        <v>0</v>
      </c>
      <c r="V58" s="223">
        <v>0</v>
      </c>
      <c r="W58" s="223">
        <v>0</v>
      </c>
      <c r="X58" s="223">
        <v>0</v>
      </c>
      <c r="Y58" s="223">
        <v>0</v>
      </c>
      <c r="Z58" s="223">
        <v>109347.94</v>
      </c>
    </row>
    <row r="59" spans="1:26" ht="14.25">
      <c r="A59" s="410"/>
      <c r="B59" s="319"/>
      <c r="C59" s="322"/>
      <c r="D59" s="302" t="s">
        <v>446</v>
      </c>
      <c r="E59" s="269"/>
      <c r="F59" s="269"/>
      <c r="G59" s="269"/>
      <c r="H59" s="270"/>
      <c r="I59" s="223">
        <v>0</v>
      </c>
      <c r="J59" s="223">
        <v>0</v>
      </c>
      <c r="K59" s="413">
        <v>0</v>
      </c>
      <c r="L59" s="270"/>
      <c r="M59" s="223">
        <v>0</v>
      </c>
      <c r="N59" s="413">
        <v>0</v>
      </c>
      <c r="O59" s="270"/>
      <c r="P59" s="413">
        <v>0</v>
      </c>
      <c r="Q59" s="269"/>
      <c r="R59" s="270"/>
      <c r="S59" s="223">
        <v>0</v>
      </c>
      <c r="T59" s="223">
        <v>0</v>
      </c>
      <c r="U59" s="223">
        <v>78500</v>
      </c>
      <c r="V59" s="223">
        <v>0</v>
      </c>
      <c r="W59" s="223">
        <v>0</v>
      </c>
      <c r="X59" s="223">
        <v>0</v>
      </c>
      <c r="Y59" s="223">
        <v>0</v>
      </c>
      <c r="Z59" s="223">
        <v>78500</v>
      </c>
    </row>
    <row r="60" spans="1:26" ht="14.25">
      <c r="A60" s="410"/>
      <c r="B60" s="319"/>
      <c r="C60" s="322"/>
      <c r="D60" s="302" t="s">
        <v>418</v>
      </c>
      <c r="E60" s="269"/>
      <c r="F60" s="269"/>
      <c r="G60" s="269"/>
      <c r="H60" s="270"/>
      <c r="I60" s="223">
        <v>7500</v>
      </c>
      <c r="J60" s="223">
        <v>0</v>
      </c>
      <c r="K60" s="413">
        <v>0</v>
      </c>
      <c r="L60" s="270"/>
      <c r="M60" s="223">
        <v>0</v>
      </c>
      <c r="N60" s="413">
        <v>0</v>
      </c>
      <c r="O60" s="270"/>
      <c r="P60" s="413">
        <v>0</v>
      </c>
      <c r="Q60" s="269"/>
      <c r="R60" s="270"/>
      <c r="S60" s="223">
        <v>0</v>
      </c>
      <c r="T60" s="223">
        <v>0</v>
      </c>
      <c r="U60" s="223">
        <v>0</v>
      </c>
      <c r="V60" s="223">
        <v>0</v>
      </c>
      <c r="W60" s="223">
        <v>0</v>
      </c>
      <c r="X60" s="223">
        <v>0</v>
      </c>
      <c r="Y60" s="223">
        <v>0</v>
      </c>
      <c r="Z60" s="223">
        <v>7500</v>
      </c>
    </row>
    <row r="61" spans="1:26" ht="14.25">
      <c r="A61" s="410"/>
      <c r="B61" s="319"/>
      <c r="C61" s="322"/>
      <c r="D61" s="302" t="s">
        <v>419</v>
      </c>
      <c r="E61" s="269"/>
      <c r="F61" s="269"/>
      <c r="G61" s="269"/>
      <c r="H61" s="270"/>
      <c r="I61" s="223">
        <v>36258</v>
      </c>
      <c r="J61" s="223">
        <v>0</v>
      </c>
      <c r="K61" s="413">
        <v>0</v>
      </c>
      <c r="L61" s="270"/>
      <c r="M61" s="223">
        <v>0</v>
      </c>
      <c r="N61" s="413">
        <v>0</v>
      </c>
      <c r="O61" s="270"/>
      <c r="P61" s="413">
        <v>0</v>
      </c>
      <c r="Q61" s="269"/>
      <c r="R61" s="270"/>
      <c r="S61" s="223">
        <v>0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36258</v>
      </c>
    </row>
    <row r="62" spans="1:26" ht="14.25">
      <c r="A62" s="410"/>
      <c r="B62" s="319"/>
      <c r="C62" s="322"/>
      <c r="D62" s="302" t="s">
        <v>420</v>
      </c>
      <c r="E62" s="269"/>
      <c r="F62" s="269"/>
      <c r="G62" s="269"/>
      <c r="H62" s="270"/>
      <c r="I62" s="223">
        <v>100</v>
      </c>
      <c r="J62" s="223">
        <v>0</v>
      </c>
      <c r="K62" s="413">
        <v>150</v>
      </c>
      <c r="L62" s="270"/>
      <c r="M62" s="223">
        <v>0</v>
      </c>
      <c r="N62" s="413">
        <v>300</v>
      </c>
      <c r="O62" s="270"/>
      <c r="P62" s="413">
        <v>0</v>
      </c>
      <c r="Q62" s="269"/>
      <c r="R62" s="270"/>
      <c r="S62" s="223">
        <v>0</v>
      </c>
      <c r="T62" s="223">
        <v>0</v>
      </c>
      <c r="U62" s="223">
        <v>150</v>
      </c>
      <c r="V62" s="223">
        <v>0</v>
      </c>
      <c r="W62" s="223">
        <v>0</v>
      </c>
      <c r="X62" s="223">
        <v>0</v>
      </c>
      <c r="Y62" s="223">
        <v>0</v>
      </c>
      <c r="Z62" s="223">
        <v>700</v>
      </c>
    </row>
    <row r="63" spans="1:26" ht="14.25">
      <c r="A63" s="410"/>
      <c r="B63" s="320"/>
      <c r="C63" s="284"/>
      <c r="D63" s="412" t="s">
        <v>667</v>
      </c>
      <c r="E63" s="269"/>
      <c r="F63" s="269"/>
      <c r="G63" s="269"/>
      <c r="H63" s="270"/>
      <c r="I63" s="224">
        <v>43858</v>
      </c>
      <c r="J63" s="224">
        <v>0</v>
      </c>
      <c r="K63" s="415">
        <v>1957</v>
      </c>
      <c r="L63" s="270"/>
      <c r="M63" s="224">
        <v>0</v>
      </c>
      <c r="N63" s="415">
        <v>339</v>
      </c>
      <c r="O63" s="270"/>
      <c r="P63" s="415">
        <v>109347.94</v>
      </c>
      <c r="Q63" s="269"/>
      <c r="R63" s="270"/>
      <c r="S63" s="224">
        <v>0</v>
      </c>
      <c r="T63" s="224">
        <v>0</v>
      </c>
      <c r="U63" s="224">
        <v>79281.37</v>
      </c>
      <c r="V63" s="224">
        <v>0</v>
      </c>
      <c r="W63" s="224">
        <v>0</v>
      </c>
      <c r="X63" s="224">
        <v>0</v>
      </c>
      <c r="Y63" s="224">
        <v>0</v>
      </c>
      <c r="Z63" s="224">
        <v>234783.31</v>
      </c>
    </row>
    <row r="64" spans="1:26" ht="14.25">
      <c r="A64" s="411"/>
      <c r="B64" s="409" t="s">
        <v>668</v>
      </c>
      <c r="C64" s="269"/>
      <c r="D64" s="269"/>
      <c r="E64" s="269"/>
      <c r="F64" s="269"/>
      <c r="G64" s="269"/>
      <c r="H64" s="270"/>
      <c r="I64" s="227">
        <v>43858</v>
      </c>
      <c r="J64" s="227">
        <v>0</v>
      </c>
      <c r="K64" s="414">
        <v>1957</v>
      </c>
      <c r="L64" s="270"/>
      <c r="M64" s="227">
        <v>0</v>
      </c>
      <c r="N64" s="414">
        <v>339</v>
      </c>
      <c r="O64" s="270"/>
      <c r="P64" s="414">
        <v>109347.94</v>
      </c>
      <c r="Q64" s="269"/>
      <c r="R64" s="270"/>
      <c r="S64" s="227">
        <v>0</v>
      </c>
      <c r="T64" s="227">
        <v>0</v>
      </c>
      <c r="U64" s="227">
        <v>79281.37</v>
      </c>
      <c r="V64" s="227">
        <v>0</v>
      </c>
      <c r="W64" s="227">
        <v>0</v>
      </c>
      <c r="X64" s="227">
        <v>0</v>
      </c>
      <c r="Y64" s="227">
        <v>0</v>
      </c>
      <c r="Z64" s="227">
        <v>234783.31</v>
      </c>
    </row>
    <row r="65" spans="1:26" ht="14.25">
      <c r="A65" s="225"/>
      <c r="B65" s="226"/>
      <c r="C65" s="217"/>
      <c r="D65" s="215"/>
      <c r="E65" s="215"/>
      <c r="F65" s="215"/>
      <c r="G65" s="215"/>
      <c r="H65" s="216"/>
      <c r="I65" s="227"/>
      <c r="J65" s="227"/>
      <c r="K65" s="227"/>
      <c r="L65" s="216"/>
      <c r="M65" s="227"/>
      <c r="N65" s="227"/>
      <c r="O65" s="216"/>
      <c r="P65" s="227"/>
      <c r="Q65" s="215"/>
      <c r="R65" s="216"/>
      <c r="S65" s="227"/>
      <c r="T65" s="227"/>
      <c r="U65" s="227"/>
      <c r="V65" s="227"/>
      <c r="W65" s="227"/>
      <c r="X65" s="227"/>
      <c r="Y65" s="227"/>
      <c r="Z65" s="227"/>
    </row>
    <row r="66" spans="1:26" ht="14.25">
      <c r="A66" s="225"/>
      <c r="B66" s="226"/>
      <c r="C66" s="217"/>
      <c r="D66" s="215"/>
      <c r="E66" s="215"/>
      <c r="F66" s="215"/>
      <c r="G66" s="215"/>
      <c r="H66" s="216"/>
      <c r="I66" s="227"/>
      <c r="J66" s="227"/>
      <c r="K66" s="227"/>
      <c r="L66" s="216"/>
      <c r="M66" s="227"/>
      <c r="N66" s="227"/>
      <c r="O66" s="216"/>
      <c r="P66" s="227"/>
      <c r="Q66" s="215"/>
      <c r="R66" s="216"/>
      <c r="S66" s="227"/>
      <c r="T66" s="227"/>
      <c r="U66" s="227"/>
      <c r="V66" s="227"/>
      <c r="W66" s="227"/>
      <c r="X66" s="227"/>
      <c r="Y66" s="227"/>
      <c r="Z66" s="227"/>
    </row>
    <row r="67" spans="1:26" ht="14.25">
      <c r="A67" s="225"/>
      <c r="B67" s="226"/>
      <c r="C67" s="217"/>
      <c r="D67" s="215"/>
      <c r="E67" s="215"/>
      <c r="F67" s="215"/>
      <c r="G67" s="215"/>
      <c r="H67" s="216"/>
      <c r="I67" s="227"/>
      <c r="J67" s="227"/>
      <c r="K67" s="227"/>
      <c r="L67" s="216"/>
      <c r="M67" s="227"/>
      <c r="N67" s="227"/>
      <c r="O67" s="216"/>
      <c r="P67" s="227"/>
      <c r="Q67" s="215"/>
      <c r="R67" s="216"/>
      <c r="S67" s="227"/>
      <c r="T67" s="227"/>
      <c r="U67" s="227"/>
      <c r="V67" s="227"/>
      <c r="W67" s="227"/>
      <c r="X67" s="227"/>
      <c r="Y67" s="227"/>
      <c r="Z67" s="227"/>
    </row>
    <row r="68" spans="1:26" ht="14.25">
      <c r="A68" s="225"/>
      <c r="B68" s="226"/>
      <c r="C68" s="217"/>
      <c r="D68" s="215"/>
      <c r="E68" s="215"/>
      <c r="F68" s="215"/>
      <c r="G68" s="215"/>
      <c r="H68" s="216"/>
      <c r="I68" s="227"/>
      <c r="J68" s="227"/>
      <c r="K68" s="227"/>
      <c r="L68" s="216"/>
      <c r="M68" s="227"/>
      <c r="N68" s="227"/>
      <c r="O68" s="216"/>
      <c r="P68" s="227"/>
      <c r="Q68" s="215"/>
      <c r="R68" s="216"/>
      <c r="S68" s="227"/>
      <c r="T68" s="227"/>
      <c r="U68" s="227"/>
      <c r="V68" s="227"/>
      <c r="W68" s="227"/>
      <c r="X68" s="227"/>
      <c r="Y68" s="227"/>
      <c r="Z68" s="227"/>
    </row>
    <row r="69" spans="1:26" ht="14.25">
      <c r="A69" s="225"/>
      <c r="B69" s="226"/>
      <c r="C69" s="217"/>
      <c r="D69" s="215"/>
      <c r="E69" s="215"/>
      <c r="F69" s="215"/>
      <c r="G69" s="215"/>
      <c r="H69" s="216"/>
      <c r="I69" s="227"/>
      <c r="J69" s="227"/>
      <c r="K69" s="227"/>
      <c r="L69" s="216"/>
      <c r="M69" s="227"/>
      <c r="N69" s="227"/>
      <c r="O69" s="216"/>
      <c r="P69" s="227"/>
      <c r="Q69" s="215"/>
      <c r="R69" s="216"/>
      <c r="S69" s="227"/>
      <c r="T69" s="227"/>
      <c r="U69" s="227"/>
      <c r="V69" s="227"/>
      <c r="W69" s="227"/>
      <c r="X69" s="227"/>
      <c r="Y69" s="227"/>
      <c r="Z69" s="227"/>
    </row>
    <row r="70" spans="1:26" ht="14.25">
      <c r="A70" s="302" t="s">
        <v>339</v>
      </c>
      <c r="B70" s="302" t="s">
        <v>390</v>
      </c>
      <c r="C70" s="279"/>
      <c r="D70" s="302" t="s">
        <v>421</v>
      </c>
      <c r="E70" s="269"/>
      <c r="F70" s="269"/>
      <c r="G70" s="269"/>
      <c r="H70" s="270"/>
      <c r="I70" s="223">
        <v>111074.21</v>
      </c>
      <c r="J70" s="223">
        <v>0</v>
      </c>
      <c r="K70" s="413">
        <v>0</v>
      </c>
      <c r="L70" s="270"/>
      <c r="M70" s="223">
        <v>0</v>
      </c>
      <c r="N70" s="413">
        <v>35224.97</v>
      </c>
      <c r="O70" s="270"/>
      <c r="P70" s="413">
        <v>0</v>
      </c>
      <c r="Q70" s="269"/>
      <c r="R70" s="270"/>
      <c r="S70" s="223">
        <v>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  <c r="Y70" s="223">
        <v>0</v>
      </c>
      <c r="Z70" s="223">
        <v>146299.18</v>
      </c>
    </row>
    <row r="71" spans="1:26" ht="14.25">
      <c r="A71" s="410"/>
      <c r="B71" s="319"/>
      <c r="C71" s="322"/>
      <c r="D71" s="302" t="s">
        <v>422</v>
      </c>
      <c r="E71" s="269"/>
      <c r="F71" s="269"/>
      <c r="G71" s="269"/>
      <c r="H71" s="270"/>
      <c r="I71" s="223">
        <v>5823</v>
      </c>
      <c r="J71" s="223">
        <v>0</v>
      </c>
      <c r="K71" s="413">
        <v>0</v>
      </c>
      <c r="L71" s="270"/>
      <c r="M71" s="223">
        <v>0</v>
      </c>
      <c r="N71" s="413">
        <v>4154</v>
      </c>
      <c r="O71" s="270"/>
      <c r="P71" s="413">
        <v>0</v>
      </c>
      <c r="Q71" s="269"/>
      <c r="R71" s="270"/>
      <c r="S71" s="223">
        <v>0</v>
      </c>
      <c r="T71" s="223">
        <v>0</v>
      </c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3">
        <v>9977</v>
      </c>
    </row>
    <row r="72" spans="1:26" ht="14.25">
      <c r="A72" s="410"/>
      <c r="B72" s="319"/>
      <c r="C72" s="322"/>
      <c r="D72" s="302" t="s">
        <v>423</v>
      </c>
      <c r="E72" s="269"/>
      <c r="F72" s="269"/>
      <c r="G72" s="269"/>
      <c r="H72" s="270"/>
      <c r="I72" s="223">
        <v>9882.08</v>
      </c>
      <c r="J72" s="223">
        <v>0</v>
      </c>
      <c r="K72" s="413">
        <v>0</v>
      </c>
      <c r="L72" s="270"/>
      <c r="M72" s="223">
        <v>0</v>
      </c>
      <c r="N72" s="413">
        <v>5720</v>
      </c>
      <c r="O72" s="270"/>
      <c r="P72" s="413">
        <v>0</v>
      </c>
      <c r="Q72" s="269"/>
      <c r="R72" s="270"/>
      <c r="S72" s="223">
        <v>0</v>
      </c>
      <c r="T72" s="223">
        <v>0</v>
      </c>
      <c r="U72" s="223">
        <v>0</v>
      </c>
      <c r="V72" s="223">
        <v>0</v>
      </c>
      <c r="W72" s="223">
        <v>0</v>
      </c>
      <c r="X72" s="223">
        <v>0</v>
      </c>
      <c r="Y72" s="223">
        <v>0</v>
      </c>
      <c r="Z72" s="223">
        <v>15602.08</v>
      </c>
    </row>
    <row r="73" spans="1:26" ht="14.25">
      <c r="A73" s="410"/>
      <c r="B73" s="319"/>
      <c r="C73" s="322"/>
      <c r="D73" s="302" t="s">
        <v>424</v>
      </c>
      <c r="E73" s="269"/>
      <c r="F73" s="269"/>
      <c r="G73" s="269"/>
      <c r="H73" s="270"/>
      <c r="I73" s="223">
        <v>23570</v>
      </c>
      <c r="J73" s="223">
        <v>0</v>
      </c>
      <c r="K73" s="413">
        <v>0</v>
      </c>
      <c r="L73" s="270"/>
      <c r="M73" s="223">
        <v>0</v>
      </c>
      <c r="N73" s="413">
        <v>10848.39</v>
      </c>
      <c r="O73" s="270"/>
      <c r="P73" s="413">
        <v>0</v>
      </c>
      <c r="Q73" s="269"/>
      <c r="R73" s="270"/>
      <c r="S73" s="223">
        <v>0</v>
      </c>
      <c r="T73" s="223">
        <v>0</v>
      </c>
      <c r="U73" s="223">
        <v>0</v>
      </c>
      <c r="V73" s="223">
        <v>0</v>
      </c>
      <c r="W73" s="223">
        <v>0</v>
      </c>
      <c r="X73" s="223">
        <v>0</v>
      </c>
      <c r="Y73" s="223">
        <v>0</v>
      </c>
      <c r="Z73" s="223">
        <v>34418.39</v>
      </c>
    </row>
    <row r="74" spans="1:26" ht="14.25">
      <c r="A74" s="410"/>
      <c r="B74" s="320"/>
      <c r="C74" s="284"/>
      <c r="D74" s="412" t="s">
        <v>667</v>
      </c>
      <c r="E74" s="269"/>
      <c r="F74" s="269"/>
      <c r="G74" s="269"/>
      <c r="H74" s="270"/>
      <c r="I74" s="224">
        <v>150349.29</v>
      </c>
      <c r="J74" s="224">
        <v>0</v>
      </c>
      <c r="K74" s="415">
        <v>0</v>
      </c>
      <c r="L74" s="270"/>
      <c r="M74" s="224">
        <v>0</v>
      </c>
      <c r="N74" s="415">
        <v>55947.36</v>
      </c>
      <c r="O74" s="270"/>
      <c r="P74" s="415">
        <v>0</v>
      </c>
      <c r="Q74" s="269"/>
      <c r="R74" s="270"/>
      <c r="S74" s="224">
        <v>0</v>
      </c>
      <c r="T74" s="224">
        <v>0</v>
      </c>
      <c r="U74" s="224">
        <v>0</v>
      </c>
      <c r="V74" s="224">
        <v>0</v>
      </c>
      <c r="W74" s="224">
        <v>0</v>
      </c>
      <c r="X74" s="224">
        <v>0</v>
      </c>
      <c r="Y74" s="224">
        <v>0</v>
      </c>
      <c r="Z74" s="224">
        <v>206296.65</v>
      </c>
    </row>
    <row r="75" spans="1:26" ht="14.25">
      <c r="A75" s="411"/>
      <c r="B75" s="409" t="s">
        <v>668</v>
      </c>
      <c r="C75" s="269"/>
      <c r="D75" s="269"/>
      <c r="E75" s="269"/>
      <c r="F75" s="269"/>
      <c r="G75" s="269"/>
      <c r="H75" s="270"/>
      <c r="I75" s="227">
        <v>150349.29</v>
      </c>
      <c r="J75" s="227">
        <v>0</v>
      </c>
      <c r="K75" s="414">
        <v>0</v>
      </c>
      <c r="L75" s="270"/>
      <c r="M75" s="227">
        <v>0</v>
      </c>
      <c r="N75" s="414">
        <v>55947.36</v>
      </c>
      <c r="O75" s="270"/>
      <c r="P75" s="414">
        <v>0</v>
      </c>
      <c r="Q75" s="269"/>
      <c r="R75" s="270"/>
      <c r="S75" s="227">
        <v>0</v>
      </c>
      <c r="T75" s="227">
        <v>0</v>
      </c>
      <c r="U75" s="227">
        <v>0</v>
      </c>
      <c r="V75" s="227">
        <v>0</v>
      </c>
      <c r="W75" s="227">
        <v>0</v>
      </c>
      <c r="X75" s="227">
        <v>0</v>
      </c>
      <c r="Y75" s="227">
        <v>0</v>
      </c>
      <c r="Z75" s="227">
        <v>206296.65</v>
      </c>
    </row>
    <row r="76" spans="1:26" ht="14.25">
      <c r="A76" s="302" t="s">
        <v>341</v>
      </c>
      <c r="B76" s="302" t="s">
        <v>390</v>
      </c>
      <c r="C76" s="279"/>
      <c r="D76" s="302" t="s">
        <v>448</v>
      </c>
      <c r="E76" s="269"/>
      <c r="F76" s="269"/>
      <c r="G76" s="269"/>
      <c r="H76" s="270"/>
      <c r="I76" s="223">
        <v>100</v>
      </c>
      <c r="J76" s="223">
        <v>0</v>
      </c>
      <c r="K76" s="413">
        <v>0</v>
      </c>
      <c r="L76" s="270"/>
      <c r="M76" s="223">
        <v>0</v>
      </c>
      <c r="N76" s="413">
        <v>0</v>
      </c>
      <c r="O76" s="270"/>
      <c r="P76" s="413">
        <v>0</v>
      </c>
      <c r="Q76" s="269"/>
      <c r="R76" s="270"/>
      <c r="S76" s="223">
        <v>0</v>
      </c>
      <c r="T76" s="223">
        <v>0</v>
      </c>
      <c r="U76" s="223">
        <v>100</v>
      </c>
      <c r="V76" s="223">
        <v>0</v>
      </c>
      <c r="W76" s="223">
        <v>0</v>
      </c>
      <c r="X76" s="223">
        <v>0</v>
      </c>
      <c r="Y76" s="223">
        <v>0</v>
      </c>
      <c r="Z76" s="223">
        <v>200</v>
      </c>
    </row>
    <row r="77" spans="1:26" ht="14.25">
      <c r="A77" s="410"/>
      <c r="B77" s="319"/>
      <c r="C77" s="322"/>
      <c r="D77" s="302" t="s">
        <v>451</v>
      </c>
      <c r="E77" s="269"/>
      <c r="F77" s="269"/>
      <c r="G77" s="269"/>
      <c r="H77" s="270"/>
      <c r="I77" s="223">
        <v>0</v>
      </c>
      <c r="J77" s="223">
        <v>0</v>
      </c>
      <c r="K77" s="413">
        <v>700</v>
      </c>
      <c r="L77" s="270"/>
      <c r="M77" s="223">
        <v>0</v>
      </c>
      <c r="N77" s="413">
        <v>0</v>
      </c>
      <c r="O77" s="270"/>
      <c r="P77" s="413">
        <v>300</v>
      </c>
      <c r="Q77" s="269"/>
      <c r="R77" s="270"/>
      <c r="S77" s="223">
        <v>0</v>
      </c>
      <c r="T77" s="223">
        <v>0</v>
      </c>
      <c r="U77" s="223">
        <v>0</v>
      </c>
      <c r="V77" s="223">
        <v>0</v>
      </c>
      <c r="W77" s="223">
        <v>0</v>
      </c>
      <c r="X77" s="223">
        <v>0</v>
      </c>
      <c r="Y77" s="223">
        <v>0</v>
      </c>
      <c r="Z77" s="223">
        <v>1000</v>
      </c>
    </row>
    <row r="78" spans="1:26" ht="14.25">
      <c r="A78" s="410"/>
      <c r="B78" s="319"/>
      <c r="C78" s="322"/>
      <c r="D78" s="302" t="s">
        <v>241</v>
      </c>
      <c r="E78" s="269"/>
      <c r="F78" s="269"/>
      <c r="G78" s="269"/>
      <c r="H78" s="270"/>
      <c r="I78" s="223">
        <v>2000</v>
      </c>
      <c r="J78" s="223">
        <v>0</v>
      </c>
      <c r="K78" s="413">
        <v>0</v>
      </c>
      <c r="L78" s="270"/>
      <c r="M78" s="223">
        <v>0</v>
      </c>
      <c r="N78" s="413">
        <v>0</v>
      </c>
      <c r="O78" s="270"/>
      <c r="P78" s="413">
        <v>0</v>
      </c>
      <c r="Q78" s="269"/>
      <c r="R78" s="270"/>
      <c r="S78" s="223">
        <v>0</v>
      </c>
      <c r="T78" s="223">
        <v>0</v>
      </c>
      <c r="U78" s="223">
        <v>0</v>
      </c>
      <c r="V78" s="223">
        <v>0</v>
      </c>
      <c r="W78" s="223">
        <v>0</v>
      </c>
      <c r="X78" s="223">
        <v>0</v>
      </c>
      <c r="Y78" s="223">
        <v>0</v>
      </c>
      <c r="Z78" s="223">
        <v>2000</v>
      </c>
    </row>
    <row r="79" spans="1:26" ht="14.25">
      <c r="A79" s="410"/>
      <c r="B79" s="320"/>
      <c r="C79" s="284"/>
      <c r="D79" s="412" t="s">
        <v>667</v>
      </c>
      <c r="E79" s="269"/>
      <c r="F79" s="269"/>
      <c r="G79" s="269"/>
      <c r="H79" s="270"/>
      <c r="I79" s="224">
        <v>2100</v>
      </c>
      <c r="J79" s="224">
        <v>0</v>
      </c>
      <c r="K79" s="415">
        <v>700</v>
      </c>
      <c r="L79" s="270"/>
      <c r="M79" s="224">
        <v>0</v>
      </c>
      <c r="N79" s="415">
        <v>0</v>
      </c>
      <c r="O79" s="270"/>
      <c r="P79" s="415">
        <v>300</v>
      </c>
      <c r="Q79" s="269"/>
      <c r="R79" s="270"/>
      <c r="S79" s="224">
        <v>0</v>
      </c>
      <c r="T79" s="224">
        <v>0</v>
      </c>
      <c r="U79" s="224">
        <v>100</v>
      </c>
      <c r="V79" s="224">
        <v>0</v>
      </c>
      <c r="W79" s="224">
        <v>0</v>
      </c>
      <c r="X79" s="224">
        <v>0</v>
      </c>
      <c r="Y79" s="224">
        <v>0</v>
      </c>
      <c r="Z79" s="224">
        <v>3200</v>
      </c>
    </row>
    <row r="80" spans="1:26" ht="14.25">
      <c r="A80" s="411"/>
      <c r="B80" s="409" t="s">
        <v>668</v>
      </c>
      <c r="C80" s="269"/>
      <c r="D80" s="269"/>
      <c r="E80" s="269"/>
      <c r="F80" s="269"/>
      <c r="G80" s="269"/>
      <c r="H80" s="270"/>
      <c r="I80" s="227">
        <v>2100</v>
      </c>
      <c r="J80" s="227">
        <v>0</v>
      </c>
      <c r="K80" s="414">
        <v>700</v>
      </c>
      <c r="L80" s="270"/>
      <c r="M80" s="227">
        <v>0</v>
      </c>
      <c r="N80" s="414">
        <v>0</v>
      </c>
      <c r="O80" s="270"/>
      <c r="P80" s="414">
        <v>300</v>
      </c>
      <c r="Q80" s="269"/>
      <c r="R80" s="270"/>
      <c r="S80" s="227">
        <v>0</v>
      </c>
      <c r="T80" s="227">
        <v>0</v>
      </c>
      <c r="U80" s="227">
        <v>100</v>
      </c>
      <c r="V80" s="227">
        <v>0</v>
      </c>
      <c r="W80" s="227">
        <v>0</v>
      </c>
      <c r="X80" s="227">
        <v>0</v>
      </c>
      <c r="Y80" s="227">
        <v>0</v>
      </c>
      <c r="Z80" s="227">
        <v>3200</v>
      </c>
    </row>
    <row r="81" spans="1:26" ht="14.25">
      <c r="A81" s="302" t="s">
        <v>343</v>
      </c>
      <c r="B81" s="302" t="s">
        <v>390</v>
      </c>
      <c r="C81" s="279"/>
      <c r="D81" s="302" t="s">
        <v>453</v>
      </c>
      <c r="E81" s="269"/>
      <c r="F81" s="269"/>
      <c r="G81" s="269"/>
      <c r="H81" s="270"/>
      <c r="I81" s="223">
        <v>0</v>
      </c>
      <c r="J81" s="223">
        <v>0</v>
      </c>
      <c r="K81" s="413">
        <v>0</v>
      </c>
      <c r="L81" s="270"/>
      <c r="M81" s="223">
        <v>0</v>
      </c>
      <c r="N81" s="413">
        <v>0</v>
      </c>
      <c r="O81" s="270"/>
      <c r="P81" s="413">
        <v>4500</v>
      </c>
      <c r="Q81" s="269"/>
      <c r="R81" s="270"/>
      <c r="S81" s="223">
        <v>0</v>
      </c>
      <c r="T81" s="223">
        <v>0</v>
      </c>
      <c r="U81" s="223">
        <v>0</v>
      </c>
      <c r="V81" s="223">
        <v>0</v>
      </c>
      <c r="W81" s="223">
        <v>0</v>
      </c>
      <c r="X81" s="223">
        <v>0</v>
      </c>
      <c r="Y81" s="223">
        <v>0</v>
      </c>
      <c r="Z81" s="223">
        <v>4500</v>
      </c>
    </row>
    <row r="82" spans="1:26" ht="14.25">
      <c r="A82" s="410"/>
      <c r="B82" s="319"/>
      <c r="C82" s="322"/>
      <c r="D82" s="302" t="s">
        <v>435</v>
      </c>
      <c r="E82" s="269"/>
      <c r="F82" s="269"/>
      <c r="G82" s="269"/>
      <c r="H82" s="270"/>
      <c r="I82" s="223">
        <v>0</v>
      </c>
      <c r="J82" s="223">
        <v>0</v>
      </c>
      <c r="K82" s="413">
        <v>0</v>
      </c>
      <c r="L82" s="270"/>
      <c r="M82" s="223">
        <v>0</v>
      </c>
      <c r="N82" s="413">
        <v>0</v>
      </c>
      <c r="O82" s="270"/>
      <c r="P82" s="413">
        <v>0</v>
      </c>
      <c r="Q82" s="269"/>
      <c r="R82" s="270"/>
      <c r="S82" s="223">
        <v>0</v>
      </c>
      <c r="T82" s="223">
        <v>0</v>
      </c>
      <c r="U82" s="223">
        <v>0</v>
      </c>
      <c r="V82" s="223">
        <v>0</v>
      </c>
      <c r="W82" s="223">
        <v>0</v>
      </c>
      <c r="X82" s="223">
        <v>27700</v>
      </c>
      <c r="Y82" s="223">
        <v>0</v>
      </c>
      <c r="Z82" s="223">
        <v>27700</v>
      </c>
    </row>
    <row r="83" spans="1:26" ht="14.25">
      <c r="A83" s="410"/>
      <c r="B83" s="319"/>
      <c r="C83" s="322"/>
      <c r="D83" s="302" t="s">
        <v>454</v>
      </c>
      <c r="E83" s="269"/>
      <c r="F83" s="269"/>
      <c r="G83" s="269"/>
      <c r="H83" s="270"/>
      <c r="I83" s="223">
        <v>0</v>
      </c>
      <c r="J83" s="223">
        <v>0</v>
      </c>
      <c r="K83" s="413">
        <v>0</v>
      </c>
      <c r="L83" s="270"/>
      <c r="M83" s="223">
        <v>0</v>
      </c>
      <c r="N83" s="413">
        <v>0</v>
      </c>
      <c r="O83" s="270"/>
      <c r="P83" s="413">
        <v>0</v>
      </c>
      <c r="Q83" s="269"/>
      <c r="R83" s="270"/>
      <c r="S83" s="223">
        <v>0</v>
      </c>
      <c r="T83" s="223">
        <v>0</v>
      </c>
      <c r="U83" s="223">
        <v>0</v>
      </c>
      <c r="V83" s="223">
        <v>0</v>
      </c>
      <c r="W83" s="223">
        <v>0</v>
      </c>
      <c r="X83" s="223">
        <v>42800</v>
      </c>
      <c r="Y83" s="223">
        <v>0</v>
      </c>
      <c r="Z83" s="223">
        <v>42800</v>
      </c>
    </row>
    <row r="84" spans="1:26" ht="14.25">
      <c r="A84" s="410"/>
      <c r="B84" s="320"/>
      <c r="C84" s="284"/>
      <c r="D84" s="412" t="s">
        <v>667</v>
      </c>
      <c r="E84" s="269"/>
      <c r="F84" s="269"/>
      <c r="G84" s="269"/>
      <c r="H84" s="270"/>
      <c r="I84" s="224">
        <v>0</v>
      </c>
      <c r="J84" s="224">
        <v>0</v>
      </c>
      <c r="K84" s="415">
        <v>0</v>
      </c>
      <c r="L84" s="270"/>
      <c r="M84" s="224">
        <v>0</v>
      </c>
      <c r="N84" s="415">
        <v>0</v>
      </c>
      <c r="O84" s="270"/>
      <c r="P84" s="415">
        <v>4500</v>
      </c>
      <c r="Q84" s="269"/>
      <c r="R84" s="270"/>
      <c r="S84" s="224">
        <v>0</v>
      </c>
      <c r="T84" s="224">
        <v>0</v>
      </c>
      <c r="U84" s="224">
        <v>0</v>
      </c>
      <c r="V84" s="224">
        <v>0</v>
      </c>
      <c r="W84" s="224">
        <v>0</v>
      </c>
      <c r="X84" s="224">
        <v>70500</v>
      </c>
      <c r="Y84" s="224">
        <v>0</v>
      </c>
      <c r="Z84" s="224">
        <v>75000</v>
      </c>
    </row>
    <row r="85" spans="1:26" ht="14.25">
      <c r="A85" s="411"/>
      <c r="B85" s="409" t="s">
        <v>668</v>
      </c>
      <c r="C85" s="269"/>
      <c r="D85" s="269"/>
      <c r="E85" s="269"/>
      <c r="F85" s="269"/>
      <c r="G85" s="269"/>
      <c r="H85" s="270"/>
      <c r="I85" s="227">
        <v>0</v>
      </c>
      <c r="J85" s="227">
        <v>0</v>
      </c>
      <c r="K85" s="414">
        <v>0</v>
      </c>
      <c r="L85" s="270"/>
      <c r="M85" s="227">
        <v>0</v>
      </c>
      <c r="N85" s="414">
        <v>0</v>
      </c>
      <c r="O85" s="270"/>
      <c r="P85" s="414">
        <v>4500</v>
      </c>
      <c r="Q85" s="269"/>
      <c r="R85" s="270"/>
      <c r="S85" s="227">
        <v>0</v>
      </c>
      <c r="T85" s="227">
        <v>0</v>
      </c>
      <c r="U85" s="227">
        <v>0</v>
      </c>
      <c r="V85" s="227">
        <v>0</v>
      </c>
      <c r="W85" s="227">
        <v>0</v>
      </c>
      <c r="X85" s="227">
        <v>70500</v>
      </c>
      <c r="Y85" s="227">
        <v>0</v>
      </c>
      <c r="Z85" s="227">
        <v>75000</v>
      </c>
    </row>
    <row r="86" spans="1:26" ht="14.25">
      <c r="A86" s="302" t="s">
        <v>345</v>
      </c>
      <c r="B86" s="302" t="s">
        <v>390</v>
      </c>
      <c r="C86" s="279"/>
      <c r="D86" s="302" t="s">
        <v>426</v>
      </c>
      <c r="E86" s="269"/>
      <c r="F86" s="269"/>
      <c r="G86" s="269"/>
      <c r="H86" s="270"/>
      <c r="I86" s="223">
        <v>13000</v>
      </c>
      <c r="J86" s="223">
        <v>0</v>
      </c>
      <c r="K86" s="413">
        <v>0</v>
      </c>
      <c r="L86" s="270"/>
      <c r="M86" s="223">
        <v>0</v>
      </c>
      <c r="N86" s="413">
        <v>41960</v>
      </c>
      <c r="O86" s="270"/>
      <c r="P86" s="413">
        <v>0</v>
      </c>
      <c r="Q86" s="269"/>
      <c r="R86" s="270"/>
      <c r="S86" s="223">
        <v>0</v>
      </c>
      <c r="T86" s="223">
        <v>0</v>
      </c>
      <c r="U86" s="223">
        <v>300000</v>
      </c>
      <c r="V86" s="223">
        <v>0</v>
      </c>
      <c r="W86" s="223">
        <v>0</v>
      </c>
      <c r="X86" s="223">
        <v>0</v>
      </c>
      <c r="Y86" s="223">
        <v>0</v>
      </c>
      <c r="Z86" s="223">
        <v>354960</v>
      </c>
    </row>
    <row r="87" spans="1:26" ht="14.25">
      <c r="A87" s="410"/>
      <c r="B87" s="319"/>
      <c r="C87" s="322"/>
      <c r="D87" s="302" t="s">
        <v>452</v>
      </c>
      <c r="E87" s="269"/>
      <c r="F87" s="269"/>
      <c r="G87" s="269"/>
      <c r="H87" s="270"/>
      <c r="I87" s="223">
        <v>0</v>
      </c>
      <c r="J87" s="223">
        <v>0</v>
      </c>
      <c r="K87" s="413">
        <v>0</v>
      </c>
      <c r="L87" s="270"/>
      <c r="M87" s="223">
        <v>0</v>
      </c>
      <c r="N87" s="413">
        <v>0</v>
      </c>
      <c r="O87" s="270"/>
      <c r="P87" s="413">
        <v>0</v>
      </c>
      <c r="Q87" s="269"/>
      <c r="R87" s="270"/>
      <c r="S87" s="223">
        <v>0</v>
      </c>
      <c r="T87" s="223">
        <v>0</v>
      </c>
      <c r="U87" s="223">
        <v>0</v>
      </c>
      <c r="V87" s="223">
        <v>0</v>
      </c>
      <c r="W87" s="223">
        <v>20000</v>
      </c>
      <c r="X87" s="223">
        <v>0</v>
      </c>
      <c r="Y87" s="223">
        <v>0</v>
      </c>
      <c r="Z87" s="223">
        <v>20000</v>
      </c>
    </row>
    <row r="88" spans="1:26" ht="14.25">
      <c r="A88" s="410"/>
      <c r="B88" s="320"/>
      <c r="C88" s="284"/>
      <c r="D88" s="412" t="s">
        <v>667</v>
      </c>
      <c r="E88" s="269"/>
      <c r="F88" s="269"/>
      <c r="G88" s="269"/>
      <c r="H88" s="270"/>
      <c r="I88" s="224">
        <v>13000</v>
      </c>
      <c r="J88" s="224">
        <v>0</v>
      </c>
      <c r="K88" s="415">
        <v>0</v>
      </c>
      <c r="L88" s="270"/>
      <c r="M88" s="224">
        <v>0</v>
      </c>
      <c r="N88" s="415">
        <v>41960</v>
      </c>
      <c r="O88" s="270"/>
      <c r="P88" s="415">
        <v>0</v>
      </c>
      <c r="Q88" s="269"/>
      <c r="R88" s="270"/>
      <c r="S88" s="224">
        <v>0</v>
      </c>
      <c r="T88" s="224">
        <v>0</v>
      </c>
      <c r="U88" s="224">
        <v>300000</v>
      </c>
      <c r="V88" s="224">
        <v>0</v>
      </c>
      <c r="W88" s="224">
        <v>20000</v>
      </c>
      <c r="X88" s="224">
        <v>0</v>
      </c>
      <c r="Y88" s="224">
        <v>0</v>
      </c>
      <c r="Z88" s="224">
        <v>374960</v>
      </c>
    </row>
    <row r="89" spans="1:26" ht="14.25">
      <c r="A89" s="411"/>
      <c r="B89" s="409" t="s">
        <v>668</v>
      </c>
      <c r="C89" s="269"/>
      <c r="D89" s="269"/>
      <c r="E89" s="269"/>
      <c r="F89" s="269"/>
      <c r="G89" s="269"/>
      <c r="H89" s="270"/>
      <c r="I89" s="227">
        <v>13000</v>
      </c>
      <c r="J89" s="227">
        <v>0</v>
      </c>
      <c r="K89" s="414">
        <v>0</v>
      </c>
      <c r="L89" s="270"/>
      <c r="M89" s="227">
        <v>0</v>
      </c>
      <c r="N89" s="414">
        <v>41960</v>
      </c>
      <c r="O89" s="270"/>
      <c r="P89" s="414">
        <v>0</v>
      </c>
      <c r="Q89" s="269"/>
      <c r="R89" s="270"/>
      <c r="S89" s="227">
        <v>0</v>
      </c>
      <c r="T89" s="227">
        <v>0</v>
      </c>
      <c r="U89" s="227">
        <v>300000</v>
      </c>
      <c r="V89" s="227">
        <v>0</v>
      </c>
      <c r="W89" s="227">
        <v>20000</v>
      </c>
      <c r="X89" s="227">
        <v>0</v>
      </c>
      <c r="Y89" s="227">
        <v>0</v>
      </c>
      <c r="Z89" s="227">
        <v>374960</v>
      </c>
    </row>
    <row r="90" spans="1:26" ht="14.25">
      <c r="A90" s="408" t="s">
        <v>434</v>
      </c>
      <c r="B90" s="269"/>
      <c r="C90" s="269"/>
      <c r="D90" s="269"/>
      <c r="E90" s="269"/>
      <c r="F90" s="269"/>
      <c r="G90" s="269"/>
      <c r="H90" s="270"/>
      <c r="I90" s="228">
        <v>1654190.24</v>
      </c>
      <c r="J90" s="228">
        <v>2000</v>
      </c>
      <c r="K90" s="421">
        <v>550746</v>
      </c>
      <c r="L90" s="270"/>
      <c r="M90" s="228">
        <v>11031</v>
      </c>
      <c r="N90" s="421">
        <v>466427.36</v>
      </c>
      <c r="O90" s="270"/>
      <c r="P90" s="421">
        <v>156419.94</v>
      </c>
      <c r="Q90" s="269"/>
      <c r="R90" s="270"/>
      <c r="S90" s="228">
        <v>201000</v>
      </c>
      <c r="T90" s="228">
        <v>62500</v>
      </c>
      <c r="U90" s="228">
        <v>914386.37</v>
      </c>
      <c r="V90" s="228">
        <v>497</v>
      </c>
      <c r="W90" s="228">
        <v>23750</v>
      </c>
      <c r="X90" s="228">
        <v>70500</v>
      </c>
      <c r="Y90" s="228">
        <v>1370915</v>
      </c>
      <c r="Z90" s="228">
        <v>5484362.91</v>
      </c>
    </row>
    <row r="91" ht="409.5" customHeight="1" hidden="1"/>
  </sheetData>
  <sheetProtection/>
  <mergeCells count="336">
    <mergeCell ref="A70:A75"/>
    <mergeCell ref="N83:O83"/>
    <mergeCell ref="D84:H84"/>
    <mergeCell ref="K86:L86"/>
    <mergeCell ref="N86:O86"/>
    <mergeCell ref="P86:R86"/>
    <mergeCell ref="D86:H86"/>
    <mergeCell ref="D71:H71"/>
    <mergeCell ref="K81:L81"/>
    <mergeCell ref="N81:O81"/>
    <mergeCell ref="D62:H62"/>
    <mergeCell ref="D60:H60"/>
    <mergeCell ref="D81:H81"/>
    <mergeCell ref="D82:H82"/>
    <mergeCell ref="D83:H83"/>
    <mergeCell ref="D41:H41"/>
    <mergeCell ref="D79:H79"/>
    <mergeCell ref="D53:H53"/>
    <mergeCell ref="D57:H57"/>
    <mergeCell ref="D59:H59"/>
    <mergeCell ref="K41:L41"/>
    <mergeCell ref="N41:O41"/>
    <mergeCell ref="P41:R41"/>
    <mergeCell ref="D49:H49"/>
    <mergeCell ref="D63:H63"/>
    <mergeCell ref="D39:H39"/>
    <mergeCell ref="K39:L39"/>
    <mergeCell ref="N39:O39"/>
    <mergeCell ref="P39:R39"/>
    <mergeCell ref="D40:H40"/>
    <mergeCell ref="K40:L40"/>
    <mergeCell ref="N40:O40"/>
    <mergeCell ref="P40:R40"/>
    <mergeCell ref="K25:L25"/>
    <mergeCell ref="N25:O25"/>
    <mergeCell ref="P25:R25"/>
    <mergeCell ref="K26:L26"/>
    <mergeCell ref="N26:O26"/>
    <mergeCell ref="P26:R26"/>
    <mergeCell ref="N27:O27"/>
    <mergeCell ref="S5:T5"/>
    <mergeCell ref="D15:H15"/>
    <mergeCell ref="D23:H23"/>
    <mergeCell ref="D24:H24"/>
    <mergeCell ref="K24:L24"/>
    <mergeCell ref="N24:O24"/>
    <mergeCell ref="D22:H22"/>
    <mergeCell ref="K22:L22"/>
    <mergeCell ref="N22:O22"/>
    <mergeCell ref="K21:L21"/>
    <mergeCell ref="K88:L88"/>
    <mergeCell ref="N88:O88"/>
    <mergeCell ref="P88:R88"/>
    <mergeCell ref="K85:L85"/>
    <mergeCell ref="K90:L90"/>
    <mergeCell ref="N90:O90"/>
    <mergeCell ref="P90:R90"/>
    <mergeCell ref="K89:L89"/>
    <mergeCell ref="N89:O89"/>
    <mergeCell ref="P89:R89"/>
    <mergeCell ref="K87:L87"/>
    <mergeCell ref="N87:O87"/>
    <mergeCell ref="P87:R87"/>
    <mergeCell ref="P82:R82"/>
    <mergeCell ref="N84:O84"/>
    <mergeCell ref="P84:R84"/>
    <mergeCell ref="N82:O82"/>
    <mergeCell ref="K83:L83"/>
    <mergeCell ref="N85:O85"/>
    <mergeCell ref="P85:R85"/>
    <mergeCell ref="P81:R81"/>
    <mergeCell ref="P72:R72"/>
    <mergeCell ref="K73:L73"/>
    <mergeCell ref="N73:O73"/>
    <mergeCell ref="P83:R83"/>
    <mergeCell ref="K84:L84"/>
    <mergeCell ref="K79:L79"/>
    <mergeCell ref="N79:O79"/>
    <mergeCell ref="P79:R79"/>
    <mergeCell ref="K82:L82"/>
    <mergeCell ref="N70:O70"/>
    <mergeCell ref="P70:R70"/>
    <mergeCell ref="K71:L71"/>
    <mergeCell ref="N71:O71"/>
    <mergeCell ref="P71:R71"/>
    <mergeCell ref="K80:L80"/>
    <mergeCell ref="N80:O80"/>
    <mergeCell ref="P80:R80"/>
    <mergeCell ref="K72:L72"/>
    <mergeCell ref="N72:O72"/>
    <mergeCell ref="K63:L63"/>
    <mergeCell ref="N63:O63"/>
    <mergeCell ref="P63:R63"/>
    <mergeCell ref="K64:L64"/>
    <mergeCell ref="N64:O64"/>
    <mergeCell ref="P64:R64"/>
    <mergeCell ref="K61:L61"/>
    <mergeCell ref="N61:O61"/>
    <mergeCell ref="P61:R61"/>
    <mergeCell ref="K62:L62"/>
    <mergeCell ref="N62:O62"/>
    <mergeCell ref="P62:R62"/>
    <mergeCell ref="K59:L59"/>
    <mergeCell ref="N59:O59"/>
    <mergeCell ref="P59:R59"/>
    <mergeCell ref="K60:L60"/>
    <mergeCell ref="N60:O60"/>
    <mergeCell ref="P60:R60"/>
    <mergeCell ref="K56:L56"/>
    <mergeCell ref="N56:O56"/>
    <mergeCell ref="P56:R56"/>
    <mergeCell ref="K58:L58"/>
    <mergeCell ref="N58:O58"/>
    <mergeCell ref="P58:R58"/>
    <mergeCell ref="K57:L57"/>
    <mergeCell ref="N57:O57"/>
    <mergeCell ref="P57:R57"/>
    <mergeCell ref="N53:O53"/>
    <mergeCell ref="P53:R53"/>
    <mergeCell ref="K54:L54"/>
    <mergeCell ref="N54:O54"/>
    <mergeCell ref="P54:R54"/>
    <mergeCell ref="K55:L55"/>
    <mergeCell ref="N55:O55"/>
    <mergeCell ref="P55:R55"/>
    <mergeCell ref="P50:R50"/>
    <mergeCell ref="D51:H51"/>
    <mergeCell ref="K51:L51"/>
    <mergeCell ref="N51:O51"/>
    <mergeCell ref="P51:R51"/>
    <mergeCell ref="K52:L52"/>
    <mergeCell ref="N52:O52"/>
    <mergeCell ref="P52:R52"/>
    <mergeCell ref="D50:H50"/>
    <mergeCell ref="P45:R45"/>
    <mergeCell ref="D44:H44"/>
    <mergeCell ref="P48:R48"/>
    <mergeCell ref="K49:L49"/>
    <mergeCell ref="N49:O49"/>
    <mergeCell ref="P49:R49"/>
    <mergeCell ref="N45:O45"/>
    <mergeCell ref="N44:O44"/>
    <mergeCell ref="K46:L46"/>
    <mergeCell ref="N46:O46"/>
    <mergeCell ref="N17:O17"/>
    <mergeCell ref="P17:R17"/>
    <mergeCell ref="P46:R46"/>
    <mergeCell ref="D47:H47"/>
    <mergeCell ref="K47:L47"/>
    <mergeCell ref="N47:O47"/>
    <mergeCell ref="P47:R47"/>
    <mergeCell ref="P44:R44"/>
    <mergeCell ref="D45:H45"/>
    <mergeCell ref="K45:L45"/>
    <mergeCell ref="N19:O19"/>
    <mergeCell ref="P19:R19"/>
    <mergeCell ref="D20:H20"/>
    <mergeCell ref="K20:L20"/>
    <mergeCell ref="N20:O20"/>
    <mergeCell ref="P20:R20"/>
    <mergeCell ref="A1:Q1"/>
    <mergeCell ref="K14:L14"/>
    <mergeCell ref="N14:O14"/>
    <mergeCell ref="P14:R14"/>
    <mergeCell ref="K15:L15"/>
    <mergeCell ref="N15:O15"/>
    <mergeCell ref="P15:R15"/>
    <mergeCell ref="K13:L13"/>
    <mergeCell ref="P21:R21"/>
    <mergeCell ref="P16:R16"/>
    <mergeCell ref="P13:R13"/>
    <mergeCell ref="P18:R18"/>
    <mergeCell ref="D16:H16"/>
    <mergeCell ref="N16:O16"/>
    <mergeCell ref="D19:H19"/>
    <mergeCell ref="N13:O13"/>
    <mergeCell ref="K18:L18"/>
    <mergeCell ref="K16:L16"/>
    <mergeCell ref="D17:H17"/>
    <mergeCell ref="K17:L17"/>
    <mergeCell ref="K42:L42"/>
    <mergeCell ref="N42:O42"/>
    <mergeCell ref="N21:O21"/>
    <mergeCell ref="D13:H13"/>
    <mergeCell ref="N18:O18"/>
    <mergeCell ref="D14:H14"/>
    <mergeCell ref="K19:L19"/>
    <mergeCell ref="K27:L27"/>
    <mergeCell ref="P42:R42"/>
    <mergeCell ref="P22:R22"/>
    <mergeCell ref="K23:L23"/>
    <mergeCell ref="N23:O23"/>
    <mergeCell ref="P23:R23"/>
    <mergeCell ref="D43:H43"/>
    <mergeCell ref="K43:L43"/>
    <mergeCell ref="N43:O43"/>
    <mergeCell ref="P43:R43"/>
    <mergeCell ref="P24:R24"/>
    <mergeCell ref="K48:L48"/>
    <mergeCell ref="N48:O48"/>
    <mergeCell ref="K50:L50"/>
    <mergeCell ref="N50:O50"/>
    <mergeCell ref="K53:L53"/>
    <mergeCell ref="A2:Q2"/>
    <mergeCell ref="A3:Q3"/>
    <mergeCell ref="I5:L5"/>
    <mergeCell ref="N5:R5"/>
    <mergeCell ref="P10:R12"/>
    <mergeCell ref="D56:H56"/>
    <mergeCell ref="V5:W5"/>
    <mergeCell ref="Z5:Z12"/>
    <mergeCell ref="I6:L7"/>
    <mergeCell ref="M6:M7"/>
    <mergeCell ref="N6:R7"/>
    <mergeCell ref="S6:T7"/>
    <mergeCell ref="U6:U7"/>
    <mergeCell ref="V6:W7"/>
    <mergeCell ref="X6:X7"/>
    <mergeCell ref="Y6:Y7"/>
    <mergeCell ref="E7:G8"/>
    <mergeCell ref="I8:I9"/>
    <mergeCell ref="J8:J9"/>
    <mergeCell ref="K8:L9"/>
    <mergeCell ref="M8:M9"/>
    <mergeCell ref="N8:O9"/>
    <mergeCell ref="P8:R9"/>
    <mergeCell ref="S8:S9"/>
    <mergeCell ref="T8:T9"/>
    <mergeCell ref="Y8:Y9"/>
    <mergeCell ref="I10:I12"/>
    <mergeCell ref="J10:J12"/>
    <mergeCell ref="K10:L12"/>
    <mergeCell ref="M10:M12"/>
    <mergeCell ref="N10:O12"/>
    <mergeCell ref="W10:W12"/>
    <mergeCell ref="X10:X12"/>
    <mergeCell ref="U8:U9"/>
    <mergeCell ref="V8:V9"/>
    <mergeCell ref="W8:W9"/>
    <mergeCell ref="X8:X9"/>
    <mergeCell ref="Y10:Y12"/>
    <mergeCell ref="A11:B11"/>
    <mergeCell ref="A13:A21"/>
    <mergeCell ref="B13:C20"/>
    <mergeCell ref="D18:H18"/>
    <mergeCell ref="B21:H21"/>
    <mergeCell ref="S10:S12"/>
    <mergeCell ref="T10:T12"/>
    <mergeCell ref="U10:U12"/>
    <mergeCell ref="V10:V12"/>
    <mergeCell ref="A22:A29"/>
    <mergeCell ref="B22:C28"/>
    <mergeCell ref="D26:H26"/>
    <mergeCell ref="D27:H27"/>
    <mergeCell ref="B29:H29"/>
    <mergeCell ref="D25:H25"/>
    <mergeCell ref="P27:R27"/>
    <mergeCell ref="D28:H28"/>
    <mergeCell ref="K28:L28"/>
    <mergeCell ref="N28:O28"/>
    <mergeCell ref="P28:R28"/>
    <mergeCell ref="K29:L29"/>
    <mergeCell ref="N29:O29"/>
    <mergeCell ref="P29:R29"/>
    <mergeCell ref="N35:O35"/>
    <mergeCell ref="P35:R35"/>
    <mergeCell ref="D36:H36"/>
    <mergeCell ref="K36:L36"/>
    <mergeCell ref="N36:O36"/>
    <mergeCell ref="P36:R36"/>
    <mergeCell ref="D37:H37"/>
    <mergeCell ref="K37:L37"/>
    <mergeCell ref="N37:O37"/>
    <mergeCell ref="P37:R37"/>
    <mergeCell ref="D38:H38"/>
    <mergeCell ref="K38:L38"/>
    <mergeCell ref="N38:O38"/>
    <mergeCell ref="P38:R38"/>
    <mergeCell ref="B42:H42"/>
    <mergeCell ref="A43:A48"/>
    <mergeCell ref="B43:C47"/>
    <mergeCell ref="D46:H46"/>
    <mergeCell ref="B48:H48"/>
    <mergeCell ref="K44:L44"/>
    <mergeCell ref="A35:A42"/>
    <mergeCell ref="B35:C41"/>
    <mergeCell ref="D35:H35"/>
    <mergeCell ref="K35:L35"/>
    <mergeCell ref="A49:A54"/>
    <mergeCell ref="B49:C53"/>
    <mergeCell ref="D52:H52"/>
    <mergeCell ref="B54:H54"/>
    <mergeCell ref="A55:A64"/>
    <mergeCell ref="B55:C63"/>
    <mergeCell ref="D58:H58"/>
    <mergeCell ref="B64:H64"/>
    <mergeCell ref="D55:H55"/>
    <mergeCell ref="D61:H61"/>
    <mergeCell ref="B70:C74"/>
    <mergeCell ref="D73:H73"/>
    <mergeCell ref="D74:H74"/>
    <mergeCell ref="K74:L74"/>
    <mergeCell ref="N74:O74"/>
    <mergeCell ref="P74:R74"/>
    <mergeCell ref="D72:H72"/>
    <mergeCell ref="D70:H70"/>
    <mergeCell ref="P73:R73"/>
    <mergeCell ref="K70:L70"/>
    <mergeCell ref="B75:H75"/>
    <mergeCell ref="K75:L75"/>
    <mergeCell ref="N75:O75"/>
    <mergeCell ref="P75:R75"/>
    <mergeCell ref="A76:A80"/>
    <mergeCell ref="B76:C79"/>
    <mergeCell ref="D76:H76"/>
    <mergeCell ref="K76:L76"/>
    <mergeCell ref="N76:O76"/>
    <mergeCell ref="P76:R76"/>
    <mergeCell ref="D77:H77"/>
    <mergeCell ref="K77:L77"/>
    <mergeCell ref="N77:O77"/>
    <mergeCell ref="P77:R77"/>
    <mergeCell ref="D78:H78"/>
    <mergeCell ref="K78:L78"/>
    <mergeCell ref="N78:O78"/>
    <mergeCell ref="P78:R78"/>
    <mergeCell ref="A90:H90"/>
    <mergeCell ref="B80:H80"/>
    <mergeCell ref="A81:A85"/>
    <mergeCell ref="B81:C84"/>
    <mergeCell ref="A86:A89"/>
    <mergeCell ref="B86:C88"/>
    <mergeCell ref="B89:H89"/>
    <mergeCell ref="D87:H87"/>
    <mergeCell ref="B85:H85"/>
    <mergeCell ref="D88:H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H10:I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3" customWidth="1"/>
    <col min="4" max="4" width="45.8515625" style="20" customWidth="1"/>
    <col min="5" max="5" width="15.8515625" style="114" customWidth="1"/>
    <col min="6" max="16384" width="9.140625" style="20" customWidth="1"/>
  </cols>
  <sheetData>
    <row r="1" spans="1:5" ht="21">
      <c r="A1" s="232" t="s">
        <v>683</v>
      </c>
      <c r="B1" s="232"/>
      <c r="C1" s="232"/>
      <c r="D1" s="232"/>
      <c r="E1" s="232"/>
    </row>
    <row r="2" spans="1:5" ht="21">
      <c r="A2" s="232" t="s">
        <v>173</v>
      </c>
      <c r="B2" s="232"/>
      <c r="C2" s="232"/>
      <c r="D2" s="232"/>
      <c r="E2" s="232"/>
    </row>
    <row r="3" spans="1:8" ht="21">
      <c r="A3" s="106" t="s">
        <v>67</v>
      </c>
      <c r="B3" s="106" t="s">
        <v>68</v>
      </c>
      <c r="C3" s="107" t="s">
        <v>69</v>
      </c>
      <c r="D3" s="106" t="s">
        <v>70</v>
      </c>
      <c r="E3" s="108" t="s">
        <v>71</v>
      </c>
      <c r="H3" s="20" t="s">
        <v>219</v>
      </c>
    </row>
    <row r="4" spans="1:5" ht="21">
      <c r="A4" s="122">
        <v>1</v>
      </c>
      <c r="B4" s="118">
        <v>21976</v>
      </c>
      <c r="C4" s="110" t="s">
        <v>464</v>
      </c>
      <c r="D4" s="141" t="s">
        <v>465</v>
      </c>
      <c r="E4" s="140">
        <v>91000</v>
      </c>
    </row>
    <row r="5" spans="1:5" ht="21">
      <c r="A5" s="109">
        <v>2</v>
      </c>
      <c r="B5" s="118">
        <v>21816</v>
      </c>
      <c r="C5" s="110" t="s">
        <v>251</v>
      </c>
      <c r="D5" s="109" t="s">
        <v>151</v>
      </c>
      <c r="E5" s="111">
        <v>44000</v>
      </c>
    </row>
    <row r="6" spans="1:5" ht="21">
      <c r="A6" s="109">
        <v>3</v>
      </c>
      <c r="B6" s="118">
        <v>21870</v>
      </c>
      <c r="C6" s="110" t="s">
        <v>267</v>
      </c>
      <c r="D6" s="109" t="s">
        <v>255</v>
      </c>
      <c r="E6" s="111">
        <v>16800</v>
      </c>
    </row>
    <row r="7" spans="1:5" ht="21">
      <c r="A7" s="109">
        <v>4</v>
      </c>
      <c r="B7" s="118">
        <v>21992</v>
      </c>
      <c r="C7" s="110" t="s">
        <v>467</v>
      </c>
      <c r="D7" s="109" t="s">
        <v>468</v>
      </c>
      <c r="E7" s="111">
        <v>56000</v>
      </c>
    </row>
    <row r="8" spans="1:5" ht="21">
      <c r="A8" s="109">
        <v>5</v>
      </c>
      <c r="B8" s="118">
        <v>21858</v>
      </c>
      <c r="C8" s="110" t="s">
        <v>268</v>
      </c>
      <c r="D8" s="109" t="s">
        <v>256</v>
      </c>
      <c r="E8" s="111">
        <v>21000</v>
      </c>
    </row>
    <row r="9" spans="1:5" ht="21">
      <c r="A9" s="109">
        <v>6</v>
      </c>
      <c r="B9" s="118">
        <v>21801</v>
      </c>
      <c r="C9" s="110" t="s">
        <v>257</v>
      </c>
      <c r="D9" s="109" t="s">
        <v>258</v>
      </c>
      <c r="E9" s="111">
        <v>40000</v>
      </c>
    </row>
    <row r="10" spans="1:5" ht="21">
      <c r="A10" s="109">
        <v>7</v>
      </c>
      <c r="B10" s="118">
        <v>22117</v>
      </c>
      <c r="C10" s="110" t="s">
        <v>675</v>
      </c>
      <c r="D10" s="109" t="s">
        <v>676</v>
      </c>
      <c r="E10" s="111">
        <v>38500</v>
      </c>
    </row>
    <row r="11" spans="1:5" ht="21">
      <c r="A11" s="109">
        <v>8</v>
      </c>
      <c r="B11" s="118">
        <v>21913</v>
      </c>
      <c r="C11" s="110" t="s">
        <v>288</v>
      </c>
      <c r="D11" s="109" t="s">
        <v>289</v>
      </c>
      <c r="E11" s="111">
        <v>100000</v>
      </c>
    </row>
    <row r="12" spans="1:5" ht="21">
      <c r="A12" s="109">
        <v>9</v>
      </c>
      <c r="B12" s="118">
        <v>21808</v>
      </c>
      <c r="C12" s="110" t="s">
        <v>259</v>
      </c>
      <c r="D12" s="109" t="s">
        <v>260</v>
      </c>
      <c r="E12" s="111">
        <v>30000</v>
      </c>
    </row>
    <row r="13" spans="1:5" ht="21">
      <c r="A13" s="109">
        <v>10</v>
      </c>
      <c r="B13" s="118">
        <v>21976</v>
      </c>
      <c r="C13" s="110" t="s">
        <v>669</v>
      </c>
      <c r="D13" s="109" t="s">
        <v>466</v>
      </c>
      <c r="E13" s="111">
        <v>70000</v>
      </c>
    </row>
    <row r="14" spans="1:5" ht="21">
      <c r="A14" s="109">
        <v>11</v>
      </c>
      <c r="B14" s="118">
        <v>21858</v>
      </c>
      <c r="C14" s="110" t="s">
        <v>269</v>
      </c>
      <c r="D14" s="109" t="s">
        <v>261</v>
      </c>
      <c r="E14" s="111">
        <v>70000</v>
      </c>
    </row>
    <row r="15" spans="1:8" ht="21">
      <c r="A15" s="109">
        <v>12</v>
      </c>
      <c r="B15" s="118">
        <v>21913</v>
      </c>
      <c r="C15" s="110" t="s">
        <v>286</v>
      </c>
      <c r="D15" s="109" t="s">
        <v>287</v>
      </c>
      <c r="E15" s="111">
        <v>39900</v>
      </c>
      <c r="H15" s="20" t="s">
        <v>177</v>
      </c>
    </row>
    <row r="16" spans="1:5" ht="21">
      <c r="A16" s="109">
        <v>13</v>
      </c>
      <c r="B16" s="118">
        <v>21800</v>
      </c>
      <c r="C16" s="110" t="s">
        <v>262</v>
      </c>
      <c r="D16" s="109" t="s">
        <v>263</v>
      </c>
      <c r="E16" s="111">
        <v>47000</v>
      </c>
    </row>
    <row r="17" spans="1:5" ht="21">
      <c r="A17" s="109">
        <v>14</v>
      </c>
      <c r="B17" s="118">
        <v>237770</v>
      </c>
      <c r="C17" s="110" t="s">
        <v>152</v>
      </c>
      <c r="D17" s="109" t="s">
        <v>153</v>
      </c>
      <c r="E17" s="111">
        <v>13780</v>
      </c>
    </row>
    <row r="18" spans="1:5" ht="21">
      <c r="A18" s="109">
        <v>15</v>
      </c>
      <c r="B18" s="118">
        <v>237770</v>
      </c>
      <c r="C18" s="110" t="s">
        <v>105</v>
      </c>
      <c r="D18" s="109" t="s">
        <v>154</v>
      </c>
      <c r="E18" s="111">
        <v>8780</v>
      </c>
    </row>
    <row r="19" spans="1:5" ht="21">
      <c r="A19" s="109">
        <v>16</v>
      </c>
      <c r="B19" s="118">
        <v>21911</v>
      </c>
      <c r="C19" s="110" t="s">
        <v>284</v>
      </c>
      <c r="D19" s="109" t="s">
        <v>285</v>
      </c>
      <c r="E19" s="111">
        <v>60000</v>
      </c>
    </row>
    <row r="20" spans="1:5" ht="21">
      <c r="A20" s="109">
        <v>17</v>
      </c>
      <c r="B20" s="118">
        <v>21183</v>
      </c>
      <c r="C20" s="110" t="s">
        <v>220</v>
      </c>
      <c r="D20" s="109" t="s">
        <v>229</v>
      </c>
      <c r="E20" s="111">
        <v>20000</v>
      </c>
    </row>
    <row r="21" spans="1:5" ht="21">
      <c r="A21" s="109"/>
      <c r="B21" s="118"/>
      <c r="C21" s="110"/>
      <c r="D21" s="109"/>
      <c r="E21" s="111"/>
    </row>
    <row r="22" spans="1:5" ht="21">
      <c r="A22" s="109"/>
      <c r="B22" s="118"/>
      <c r="C22" s="110"/>
      <c r="D22" s="109"/>
      <c r="E22" s="111"/>
    </row>
    <row r="23" spans="1:5" ht="21">
      <c r="A23" s="109"/>
      <c r="B23" s="118"/>
      <c r="C23" s="110"/>
      <c r="D23" s="109"/>
      <c r="E23" s="111"/>
    </row>
    <row r="24" spans="1:5" ht="21">
      <c r="A24" s="109"/>
      <c r="B24" s="118"/>
      <c r="C24" s="110"/>
      <c r="D24" s="109"/>
      <c r="E24" s="111"/>
    </row>
    <row r="25" spans="1:5" ht="21">
      <c r="A25" s="109"/>
      <c r="B25" s="118"/>
      <c r="C25" s="110"/>
      <c r="D25" s="109"/>
      <c r="E25" s="111"/>
    </row>
    <row r="26" spans="1:5" ht="21">
      <c r="A26" s="109"/>
      <c r="B26" s="118"/>
      <c r="C26" s="110"/>
      <c r="D26" s="109"/>
      <c r="E26" s="111"/>
    </row>
    <row r="27" spans="1:5" ht="21">
      <c r="A27" s="109"/>
      <c r="B27" s="118"/>
      <c r="C27" s="110"/>
      <c r="D27" s="109"/>
      <c r="E27" s="111"/>
    </row>
    <row r="28" spans="1:5" ht="21">
      <c r="A28" s="109"/>
      <c r="B28" s="118"/>
      <c r="C28" s="110"/>
      <c r="D28" s="109"/>
      <c r="E28" s="111"/>
    </row>
    <row r="29" spans="1:5" ht="21">
      <c r="A29" s="109"/>
      <c r="B29" s="118"/>
      <c r="C29" s="110"/>
      <c r="D29" s="109"/>
      <c r="E29" s="111"/>
    </row>
    <row r="30" spans="1:5" ht="21">
      <c r="A30" s="234" t="s">
        <v>6</v>
      </c>
      <c r="B30" s="234"/>
      <c r="C30" s="234"/>
      <c r="D30" s="234"/>
      <c r="E30" s="112">
        <f>SUM(E4:E29)</f>
        <v>766760</v>
      </c>
    </row>
    <row r="31" ht="21">
      <c r="E31" s="114" t="s">
        <v>177</v>
      </c>
    </row>
    <row r="32" spans="1:6" ht="21">
      <c r="A32" s="233" t="s">
        <v>176</v>
      </c>
      <c r="B32" s="233"/>
      <c r="C32" s="233"/>
      <c r="D32" s="233"/>
      <c r="E32" s="233"/>
      <c r="F32" s="115"/>
    </row>
    <row r="33" spans="1:6" ht="21">
      <c r="A33" s="231" t="s">
        <v>150</v>
      </c>
      <c r="B33" s="231"/>
      <c r="C33" s="231"/>
      <c r="D33" s="231"/>
      <c r="E33" s="231"/>
      <c r="F33" s="231"/>
    </row>
    <row r="34" spans="1:6" ht="21">
      <c r="A34" s="231" t="s">
        <v>266</v>
      </c>
      <c r="B34" s="231"/>
      <c r="C34" s="231"/>
      <c r="D34" s="231"/>
      <c r="E34" s="231"/>
      <c r="F34" s="231"/>
    </row>
    <row r="36" ht="21">
      <c r="I36" s="20" t="s">
        <v>222</v>
      </c>
    </row>
    <row r="49" ht="21">
      <c r="E49" s="114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9.140625" style="82" customWidth="1"/>
    <col min="2" max="2" width="35.00390625" style="82" customWidth="1"/>
    <col min="3" max="3" width="17.421875" style="82" customWidth="1"/>
    <col min="4" max="4" width="15.00390625" style="82" customWidth="1"/>
    <col min="5" max="5" width="9.140625" style="82" hidden="1" customWidth="1"/>
    <col min="6" max="16384" width="9.140625" style="82" customWidth="1"/>
  </cols>
  <sheetData>
    <row r="1" spans="1:5" ht="23.25">
      <c r="A1" s="235" t="s">
        <v>683</v>
      </c>
      <c r="B1" s="235"/>
      <c r="C1" s="235"/>
      <c r="D1" s="235"/>
      <c r="E1" s="235"/>
    </row>
    <row r="2" spans="1:5" ht="23.25">
      <c r="A2" s="235" t="s">
        <v>199</v>
      </c>
      <c r="B2" s="235"/>
      <c r="C2" s="235"/>
      <c r="D2" s="235"/>
      <c r="E2" s="32"/>
    </row>
    <row r="3" spans="1:4" ht="23.25">
      <c r="A3" s="235" t="s">
        <v>155</v>
      </c>
      <c r="B3" s="235"/>
      <c r="C3" s="235"/>
      <c r="D3" s="235"/>
    </row>
    <row r="5" spans="1:4" ht="23.25">
      <c r="A5" s="83" t="s">
        <v>67</v>
      </c>
      <c r="B5" s="83" t="s">
        <v>8</v>
      </c>
      <c r="C5" s="83" t="s">
        <v>41</v>
      </c>
      <c r="D5" s="83" t="s">
        <v>156</v>
      </c>
    </row>
    <row r="6" spans="1:4" ht="23.25">
      <c r="A6" s="85">
        <v>1</v>
      </c>
      <c r="B6" s="86" t="s">
        <v>157</v>
      </c>
      <c r="C6" s="87">
        <v>100000</v>
      </c>
      <c r="D6" s="86"/>
    </row>
    <row r="7" spans="1:4" ht="23.25">
      <c r="A7" s="88">
        <v>2</v>
      </c>
      <c r="B7" s="89" t="s">
        <v>158</v>
      </c>
      <c r="C7" s="90">
        <v>100000</v>
      </c>
      <c r="D7" s="89"/>
    </row>
    <row r="8" spans="1:4" ht="23.25">
      <c r="A8" s="88">
        <v>3</v>
      </c>
      <c r="B8" s="89" t="s">
        <v>159</v>
      </c>
      <c r="C8" s="90">
        <v>100000</v>
      </c>
      <c r="D8" s="89"/>
    </row>
    <row r="9" spans="1:4" ht="23.25">
      <c r="A9" s="88">
        <v>4</v>
      </c>
      <c r="B9" s="89" t="s">
        <v>160</v>
      </c>
      <c r="C9" s="90">
        <v>100000</v>
      </c>
      <c r="D9" s="89"/>
    </row>
    <row r="10" spans="1:4" ht="23.25">
      <c r="A10" s="88">
        <v>5</v>
      </c>
      <c r="B10" s="89" t="s">
        <v>161</v>
      </c>
      <c r="C10" s="90">
        <v>100000</v>
      </c>
      <c r="D10" s="89"/>
    </row>
    <row r="11" spans="1:4" ht="23.25">
      <c r="A11" s="88">
        <v>6</v>
      </c>
      <c r="B11" s="89" t="s">
        <v>162</v>
      </c>
      <c r="C11" s="90">
        <v>100000</v>
      </c>
      <c r="D11" s="89"/>
    </row>
    <row r="12" spans="1:4" ht="23.25">
      <c r="A12" s="88">
        <v>7</v>
      </c>
      <c r="B12" s="89" t="s">
        <v>163</v>
      </c>
      <c r="C12" s="90">
        <v>100000</v>
      </c>
      <c r="D12" s="89"/>
    </row>
    <row r="13" spans="1:4" ht="23.25">
      <c r="A13" s="88">
        <v>8</v>
      </c>
      <c r="B13" s="89" t="s">
        <v>164</v>
      </c>
      <c r="C13" s="90">
        <v>100000</v>
      </c>
      <c r="D13" s="89"/>
    </row>
    <row r="14" spans="1:4" ht="23.25">
      <c r="A14" s="88">
        <v>9</v>
      </c>
      <c r="B14" s="89" t="s">
        <v>165</v>
      </c>
      <c r="C14" s="90">
        <v>100000</v>
      </c>
      <c r="D14" s="89"/>
    </row>
    <row r="15" spans="1:4" ht="23.25">
      <c r="A15" s="88">
        <v>10</v>
      </c>
      <c r="B15" s="89" t="s">
        <v>166</v>
      </c>
      <c r="C15" s="90">
        <v>100000</v>
      </c>
      <c r="D15" s="89"/>
    </row>
    <row r="16" spans="1:4" ht="23.25">
      <c r="A16" s="91">
        <v>11</v>
      </c>
      <c r="B16" s="92" t="s">
        <v>167</v>
      </c>
      <c r="C16" s="93">
        <v>100000</v>
      </c>
      <c r="D16" s="92"/>
    </row>
    <row r="17" spans="3:4" ht="24" thickBot="1">
      <c r="C17" s="94">
        <f>SUM(C6:C16)</f>
        <v>1100000</v>
      </c>
      <c r="D17" s="95"/>
    </row>
    <row r="18" ht="24" thickTop="1"/>
    <row r="20" spans="1:4" ht="23.25">
      <c r="A20" s="82" t="s">
        <v>168</v>
      </c>
      <c r="D20" s="82" t="s">
        <v>169</v>
      </c>
    </row>
    <row r="21" spans="1:3" ht="23.25">
      <c r="A21" s="82" t="s">
        <v>170</v>
      </c>
      <c r="C21" s="82" t="s">
        <v>172</v>
      </c>
    </row>
    <row r="22" spans="1:3" ht="23.25">
      <c r="A22" s="82" t="s">
        <v>290</v>
      </c>
      <c r="C22" s="82" t="s">
        <v>171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2.28125" style="96" customWidth="1"/>
    <col min="2" max="2" width="33.8515625" style="96" customWidth="1"/>
    <col min="3" max="3" width="38.421875" style="97" customWidth="1"/>
    <col min="4" max="16384" width="9.140625" style="82" customWidth="1"/>
  </cols>
  <sheetData>
    <row r="1" spans="1:3" ht="23.25">
      <c r="A1" s="232" t="s">
        <v>683</v>
      </c>
      <c r="B1" s="232"/>
      <c r="C1" s="232"/>
    </row>
    <row r="2" spans="1:3" ht="23.25">
      <c r="A2" s="232" t="s">
        <v>199</v>
      </c>
      <c r="B2" s="232"/>
      <c r="C2" s="232"/>
    </row>
    <row r="3" spans="1:3" ht="23.25">
      <c r="A3" s="232" t="s">
        <v>175</v>
      </c>
      <c r="B3" s="232"/>
      <c r="C3" s="232"/>
    </row>
    <row r="4" spans="1:3" ht="19.5" customHeight="1">
      <c r="A4" s="106" t="s">
        <v>67</v>
      </c>
      <c r="B4" s="106" t="s">
        <v>68</v>
      </c>
      <c r="C4" s="108" t="s">
        <v>178</v>
      </c>
    </row>
    <row r="5" spans="1:3" ht="19.5" customHeight="1">
      <c r="A5" s="121">
        <v>1</v>
      </c>
      <c r="B5" s="118">
        <v>235849</v>
      </c>
      <c r="C5" s="122">
        <v>103.54</v>
      </c>
    </row>
    <row r="6" spans="1:3" ht="19.5" customHeight="1">
      <c r="A6" s="121">
        <v>2</v>
      </c>
      <c r="B6" s="118">
        <v>236021</v>
      </c>
      <c r="C6" s="122">
        <v>136.72</v>
      </c>
    </row>
    <row r="7" spans="1:3" ht="19.5" customHeight="1">
      <c r="A7" s="121">
        <v>3</v>
      </c>
      <c r="B7" s="118">
        <v>236213</v>
      </c>
      <c r="C7" s="122">
        <v>211.02</v>
      </c>
    </row>
    <row r="8" spans="1:3" ht="19.5" customHeight="1">
      <c r="A8" s="121">
        <v>4</v>
      </c>
      <c r="B8" s="118">
        <v>236394</v>
      </c>
      <c r="C8" s="122">
        <v>57.48</v>
      </c>
    </row>
    <row r="9" spans="1:3" ht="19.5" customHeight="1">
      <c r="A9" s="121">
        <v>5</v>
      </c>
      <c r="B9" s="118">
        <v>236583</v>
      </c>
      <c r="C9" s="122">
        <v>146.63</v>
      </c>
    </row>
    <row r="10" spans="1:3" ht="18.75" customHeight="1">
      <c r="A10" s="121">
        <v>6</v>
      </c>
      <c r="B10" s="118">
        <v>236759</v>
      </c>
      <c r="C10" s="123">
        <v>119.2</v>
      </c>
    </row>
    <row r="11" spans="1:3" ht="19.5" customHeight="1">
      <c r="A11" s="121">
        <v>7</v>
      </c>
      <c r="B11" s="118">
        <v>236948</v>
      </c>
      <c r="C11" s="123">
        <v>287.6</v>
      </c>
    </row>
    <row r="12" spans="1:3" ht="19.5" customHeight="1">
      <c r="A12" s="121">
        <v>8</v>
      </c>
      <c r="B12" s="118">
        <v>237130</v>
      </c>
      <c r="C12" s="122">
        <v>403.22</v>
      </c>
    </row>
    <row r="13" spans="1:3" ht="19.5" customHeight="1">
      <c r="A13" s="121">
        <v>9</v>
      </c>
      <c r="B13" s="118">
        <v>237312</v>
      </c>
      <c r="C13" s="124">
        <v>234.17</v>
      </c>
    </row>
    <row r="14" spans="1:3" ht="19.5" customHeight="1">
      <c r="A14" s="121">
        <v>10</v>
      </c>
      <c r="B14" s="118">
        <v>18348</v>
      </c>
      <c r="C14" s="124">
        <v>254.88</v>
      </c>
    </row>
    <row r="15" spans="1:3" ht="19.5" customHeight="1">
      <c r="A15" s="121">
        <v>11</v>
      </c>
      <c r="B15" s="118">
        <v>237676</v>
      </c>
      <c r="C15" s="124">
        <v>346.72</v>
      </c>
    </row>
    <row r="16" spans="1:3" ht="19.5" customHeight="1">
      <c r="A16" s="121">
        <v>12</v>
      </c>
      <c r="B16" s="118">
        <v>237857</v>
      </c>
      <c r="C16" s="124">
        <v>339.62</v>
      </c>
    </row>
    <row r="17" spans="1:3" ht="19.5" customHeight="1">
      <c r="A17" s="121">
        <v>13</v>
      </c>
      <c r="B17" s="118">
        <v>238039</v>
      </c>
      <c r="C17" s="124">
        <v>342.47</v>
      </c>
    </row>
    <row r="18" spans="1:3" ht="19.5" customHeight="1">
      <c r="A18" s="121">
        <v>14</v>
      </c>
      <c r="B18" s="118">
        <v>238222</v>
      </c>
      <c r="C18" s="124">
        <v>358.51</v>
      </c>
    </row>
    <row r="19" spans="1:3" ht="19.5" customHeight="1">
      <c r="A19" s="121">
        <v>15</v>
      </c>
      <c r="B19" s="118">
        <v>238404</v>
      </c>
      <c r="C19" s="124">
        <v>183.56</v>
      </c>
    </row>
    <row r="20" spans="1:3" ht="19.5" customHeight="1">
      <c r="A20" s="121">
        <v>16</v>
      </c>
      <c r="B20" s="118">
        <v>238586</v>
      </c>
      <c r="C20" s="124">
        <v>249.47</v>
      </c>
    </row>
    <row r="21" spans="1:3" ht="19.5" customHeight="1">
      <c r="A21" s="121">
        <v>17</v>
      </c>
      <c r="B21" s="118">
        <v>238775</v>
      </c>
      <c r="C21" s="124">
        <v>221.32</v>
      </c>
    </row>
    <row r="22" spans="1:3" ht="19.5" customHeight="1">
      <c r="A22" s="121">
        <v>18</v>
      </c>
      <c r="B22" s="118">
        <v>238949</v>
      </c>
      <c r="C22" s="124">
        <v>207.96</v>
      </c>
    </row>
    <row r="23" spans="1:3" ht="19.5" customHeight="1">
      <c r="A23" s="121">
        <v>19</v>
      </c>
      <c r="B23" s="118">
        <v>239138</v>
      </c>
      <c r="C23" s="124">
        <v>487.4</v>
      </c>
    </row>
    <row r="24" spans="1:3" ht="19.5" customHeight="1">
      <c r="A24" s="121">
        <v>20</v>
      </c>
      <c r="B24" s="118">
        <v>239320</v>
      </c>
      <c r="C24" s="124">
        <v>323.86</v>
      </c>
    </row>
    <row r="25" spans="1:3" ht="19.5" customHeight="1">
      <c r="A25" s="121">
        <v>21</v>
      </c>
      <c r="B25" s="118">
        <v>239507</v>
      </c>
      <c r="C25" s="124">
        <v>369.85</v>
      </c>
    </row>
    <row r="26" spans="1:3" ht="19.5" customHeight="1">
      <c r="A26" s="121">
        <v>22</v>
      </c>
      <c r="B26" s="118">
        <v>239691</v>
      </c>
      <c r="C26" s="124">
        <v>451.52</v>
      </c>
    </row>
    <row r="27" spans="1:3" ht="19.5" customHeight="1">
      <c r="A27" s="121">
        <v>23</v>
      </c>
      <c r="B27" s="118">
        <v>239872</v>
      </c>
      <c r="C27" s="124">
        <v>358.8</v>
      </c>
    </row>
    <row r="28" spans="1:3" ht="19.5" customHeight="1">
      <c r="A28" s="121">
        <v>24</v>
      </c>
      <c r="B28" s="118">
        <v>240054</v>
      </c>
      <c r="C28" s="124">
        <v>415.47</v>
      </c>
    </row>
    <row r="29" spans="1:3" ht="19.5" customHeight="1">
      <c r="A29" s="121">
        <v>25</v>
      </c>
      <c r="B29" s="118">
        <v>21090</v>
      </c>
      <c r="C29" s="124">
        <v>271.13</v>
      </c>
    </row>
    <row r="30" spans="1:3" ht="19.5" customHeight="1">
      <c r="A30" s="121">
        <v>26</v>
      </c>
      <c r="B30" s="118">
        <v>21272</v>
      </c>
      <c r="C30" s="124">
        <v>381.92</v>
      </c>
    </row>
    <row r="31" spans="1:3" ht="19.5" customHeight="1">
      <c r="A31" s="121">
        <v>27</v>
      </c>
      <c r="B31" s="118">
        <v>21457</v>
      </c>
      <c r="C31" s="124">
        <v>283.67</v>
      </c>
    </row>
    <row r="32" spans="1:3" ht="19.5" customHeight="1">
      <c r="A32" s="121">
        <v>28</v>
      </c>
      <c r="B32" s="118">
        <v>21817</v>
      </c>
      <c r="C32" s="124">
        <v>248.09</v>
      </c>
    </row>
    <row r="33" spans="1:3" ht="19.5" customHeight="1">
      <c r="A33" s="121">
        <v>29</v>
      </c>
      <c r="B33" s="118">
        <v>22000</v>
      </c>
      <c r="C33" s="124">
        <v>564.36</v>
      </c>
    </row>
    <row r="34" spans="1:3" ht="24" thickBot="1">
      <c r="A34" s="237" t="s">
        <v>6</v>
      </c>
      <c r="B34" s="238"/>
      <c r="C34" s="125">
        <f>SUM(C5:C33)</f>
        <v>8360.16</v>
      </c>
    </row>
    <row r="35" spans="1:3" ht="24" thickTop="1">
      <c r="A35" s="119"/>
      <c r="B35" s="119"/>
      <c r="C35" s="139"/>
    </row>
    <row r="36" spans="1:3" ht="23.25">
      <c r="A36" s="119"/>
      <c r="B36" s="119"/>
      <c r="C36" s="139"/>
    </row>
    <row r="37" spans="1:3" ht="23.25">
      <c r="A37" s="119"/>
      <c r="B37" s="119"/>
      <c r="C37" s="139"/>
    </row>
    <row r="38" spans="1:3" ht="23.25">
      <c r="A38" s="119"/>
      <c r="B38" s="119"/>
      <c r="C38" s="139"/>
    </row>
    <row r="39" spans="1:3" ht="23.25">
      <c r="A39" s="119"/>
      <c r="B39" s="119"/>
      <c r="C39" s="139"/>
    </row>
    <row r="40" spans="1:3" ht="23.25">
      <c r="A40" s="119"/>
      <c r="B40" s="119"/>
      <c r="C40" s="139"/>
    </row>
    <row r="41" spans="1:3" ht="23.25">
      <c r="A41" s="119"/>
      <c r="B41" s="119"/>
      <c r="C41" s="139"/>
    </row>
    <row r="42" spans="1:3" ht="23.25">
      <c r="A42" s="119"/>
      <c r="B42" s="119"/>
      <c r="C42" s="139"/>
    </row>
    <row r="43" spans="1:3" ht="23.25">
      <c r="A43" s="119"/>
      <c r="B43" s="119"/>
      <c r="C43" s="139"/>
    </row>
    <row r="44" spans="1:3" ht="23.25">
      <c r="A44" s="119"/>
      <c r="B44" s="119"/>
      <c r="C44" s="139"/>
    </row>
    <row r="45" spans="1:3" ht="23.25">
      <c r="A45" s="233" t="s">
        <v>211</v>
      </c>
      <c r="B45" s="233"/>
      <c r="C45" s="233"/>
    </row>
    <row r="46" spans="1:3" ht="23.25">
      <c r="A46" s="236" t="s">
        <v>212</v>
      </c>
      <c r="B46" s="236"/>
      <c r="C46" s="236"/>
    </row>
    <row r="47" spans="1:3" ht="23.25">
      <c r="A47" s="231" t="s">
        <v>276</v>
      </c>
      <c r="B47" s="231"/>
      <c r="C47" s="231"/>
    </row>
  </sheetData>
  <sheetProtection/>
  <mergeCells count="7">
    <mergeCell ref="A47:C47"/>
    <mergeCell ref="A46:C46"/>
    <mergeCell ref="A1:C1"/>
    <mergeCell ref="A2:C2"/>
    <mergeCell ref="A3:C3"/>
    <mergeCell ref="A45:C45"/>
    <mergeCell ref="A34:B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1">
      <selection activeCell="A3" sqref="A3:F3"/>
    </sheetView>
  </sheetViews>
  <sheetFormatPr defaultColWidth="9.140625" defaultRowHeight="12.75"/>
  <cols>
    <col min="1" max="1" width="42.28125" style="80" customWidth="1"/>
    <col min="2" max="2" width="7.140625" style="69" customWidth="1"/>
    <col min="3" max="3" width="12.8515625" style="70" customWidth="1"/>
    <col min="4" max="4" width="11.7109375" style="70" customWidth="1"/>
    <col min="5" max="5" width="11.8515625" style="70" bestFit="1" customWidth="1"/>
    <col min="6" max="6" width="14.421875" style="70" customWidth="1"/>
    <col min="7" max="16384" width="9.140625" style="1" customWidth="1"/>
  </cols>
  <sheetData>
    <row r="1" spans="1:6" ht="18.75">
      <c r="A1" s="239" t="s">
        <v>35</v>
      </c>
      <c r="B1" s="239"/>
      <c r="C1" s="239"/>
      <c r="D1" s="239"/>
      <c r="E1" s="239"/>
      <c r="F1" s="239"/>
    </row>
    <row r="2" spans="1:6" ht="18.75">
      <c r="A2" s="239" t="s">
        <v>225</v>
      </c>
      <c r="B2" s="239"/>
      <c r="C2" s="239"/>
      <c r="D2" s="239"/>
      <c r="E2" s="239"/>
      <c r="F2" s="239"/>
    </row>
    <row r="3" spans="1:6" ht="18.75">
      <c r="A3" s="239" t="s">
        <v>684</v>
      </c>
      <c r="B3" s="239"/>
      <c r="C3" s="239"/>
      <c r="D3" s="239"/>
      <c r="E3" s="239"/>
      <c r="F3" s="239"/>
    </row>
    <row r="4" spans="1:6" ht="18.75">
      <c r="A4" s="247"/>
      <c r="B4" s="247"/>
      <c r="C4" s="247"/>
      <c r="D4" s="247"/>
      <c r="E4" s="247"/>
      <c r="F4" s="247"/>
    </row>
    <row r="5" spans="1:6" ht="18.75">
      <c r="A5" s="242" t="s">
        <v>1</v>
      </c>
      <c r="B5" s="243"/>
      <c r="C5" s="244"/>
      <c r="D5" s="244"/>
      <c r="E5" s="244"/>
      <c r="F5" s="245"/>
    </row>
    <row r="6" spans="1:6" ht="18.75">
      <c r="A6" s="241" t="s">
        <v>8</v>
      </c>
      <c r="B6" s="240" t="s">
        <v>0</v>
      </c>
      <c r="C6" s="240" t="s">
        <v>7</v>
      </c>
      <c r="D6" s="240" t="s">
        <v>226</v>
      </c>
      <c r="E6" s="240" t="s">
        <v>12</v>
      </c>
      <c r="F6" s="57" t="s">
        <v>66</v>
      </c>
    </row>
    <row r="7" spans="1:6" ht="18.75">
      <c r="A7" s="241"/>
      <c r="B7" s="240"/>
      <c r="C7" s="240"/>
      <c r="D7" s="240"/>
      <c r="E7" s="240"/>
      <c r="F7" s="57" t="s">
        <v>7</v>
      </c>
    </row>
    <row r="8" spans="1:6" ht="18.75">
      <c r="A8" s="71" t="s">
        <v>13</v>
      </c>
      <c r="B8" s="62"/>
      <c r="C8" s="58"/>
      <c r="D8" s="58"/>
      <c r="E8" s="58"/>
      <c r="F8" s="58"/>
    </row>
    <row r="9" spans="1:6" ht="18.75">
      <c r="A9" s="72" t="s">
        <v>14</v>
      </c>
      <c r="B9" s="42" t="s">
        <v>182</v>
      </c>
      <c r="C9" s="44"/>
      <c r="D9" s="44"/>
      <c r="E9" s="44"/>
      <c r="F9" s="44"/>
    </row>
    <row r="10" spans="1:6" ht="18.75">
      <c r="A10" s="73" t="s">
        <v>15</v>
      </c>
      <c r="B10" s="59">
        <v>411001</v>
      </c>
      <c r="C10" s="44">
        <v>314771</v>
      </c>
      <c r="D10" s="117">
        <v>0</v>
      </c>
      <c r="E10" s="44">
        <f>20639+88788.25+236001+1673+265+310+3107.88</f>
        <v>350784.13</v>
      </c>
      <c r="F10" s="44">
        <f>E10-C10</f>
        <v>36013.130000000005</v>
      </c>
    </row>
    <row r="11" spans="1:6" ht="18.75">
      <c r="A11" s="73" t="s">
        <v>16</v>
      </c>
      <c r="B11" s="59">
        <v>411002</v>
      </c>
      <c r="C11" s="44">
        <v>120484</v>
      </c>
      <c r="D11" s="44">
        <v>1382.17</v>
      </c>
      <c r="E11" s="44">
        <f>21.36+99.68+24.92+21198.91+18392.74+28078.61+15270.62+29106.56+7230.36+3107.88+1382.17</f>
        <v>123913.81</v>
      </c>
      <c r="F11" s="44">
        <f>E11-C11</f>
        <v>3429.8099999999977</v>
      </c>
    </row>
    <row r="12" spans="1:6" ht="18.75">
      <c r="A12" s="73" t="s">
        <v>28</v>
      </c>
      <c r="B12" s="59">
        <v>411003</v>
      </c>
      <c r="C12" s="44">
        <v>13957</v>
      </c>
      <c r="D12" s="116"/>
      <c r="E12" s="44">
        <f>3000+5756+220</f>
        <v>8976</v>
      </c>
      <c r="F12" s="44">
        <f>E12-C12</f>
        <v>-4981</v>
      </c>
    </row>
    <row r="13" spans="1:6" ht="19.5" thickBot="1">
      <c r="A13" s="74" t="s">
        <v>6</v>
      </c>
      <c r="B13" s="2"/>
      <c r="C13" s="61">
        <f>SUM(C10:C12)</f>
        <v>449212</v>
      </c>
      <c r="D13" s="61">
        <f>SUM(D10:D12)</f>
        <v>1382.17</v>
      </c>
      <c r="E13" s="61">
        <f>SUM(E10:E12)</f>
        <v>483673.94</v>
      </c>
      <c r="F13" s="61">
        <f>SUM(F10:F12)</f>
        <v>34461.94</v>
      </c>
    </row>
    <row r="14" spans="1:6" ht="19.5" thickTop="1">
      <c r="A14" s="75" t="s">
        <v>17</v>
      </c>
      <c r="B14" s="56" t="s">
        <v>183</v>
      </c>
      <c r="C14" s="44"/>
      <c r="D14" s="44"/>
      <c r="E14" s="44"/>
      <c r="F14" s="44"/>
    </row>
    <row r="15" spans="1:6" ht="18.75">
      <c r="A15" s="126" t="s">
        <v>213</v>
      </c>
      <c r="B15" s="6" t="s">
        <v>214</v>
      </c>
      <c r="C15" s="44">
        <v>1300</v>
      </c>
      <c r="D15" s="44">
        <v>0</v>
      </c>
      <c r="E15" s="44">
        <f>38.8+77.6+737.2+116.4+58.2+38.8</f>
        <v>1067</v>
      </c>
      <c r="F15" s="44">
        <f>E15-C15</f>
        <v>-233</v>
      </c>
    </row>
    <row r="16" spans="1:6" ht="18.75">
      <c r="A16" s="73" t="s">
        <v>18</v>
      </c>
      <c r="B16" s="59">
        <v>412106</v>
      </c>
      <c r="C16" s="44">
        <v>2569</v>
      </c>
      <c r="D16" s="44">
        <v>41</v>
      </c>
      <c r="E16" s="44">
        <f>89+183+98+147+74+151+156+50+194+41</f>
        <v>1183</v>
      </c>
      <c r="F16" s="44">
        <f aca="true" t="shared" si="0" ref="F16:F25">E16-C16</f>
        <v>-1386</v>
      </c>
    </row>
    <row r="17" spans="1:6" ht="18.75">
      <c r="A17" s="73" t="s">
        <v>187</v>
      </c>
      <c r="B17" s="59">
        <v>412111</v>
      </c>
      <c r="C17" s="44">
        <v>80</v>
      </c>
      <c r="D17" s="117">
        <v>0</v>
      </c>
      <c r="E17" s="44">
        <f>20+20+60+30+10+20</f>
        <v>160</v>
      </c>
      <c r="F17" s="44">
        <f t="shared" si="0"/>
        <v>80</v>
      </c>
    </row>
    <row r="18" spans="1:6" ht="18.75">
      <c r="A18" s="73" t="s">
        <v>45</v>
      </c>
      <c r="B18" s="59">
        <v>412128</v>
      </c>
      <c r="C18" s="44">
        <v>290</v>
      </c>
      <c r="D18" s="44">
        <v>0</v>
      </c>
      <c r="E18" s="44">
        <f>20+50+20+50+50</f>
        <v>190</v>
      </c>
      <c r="F18" s="44">
        <f t="shared" si="0"/>
        <v>-100</v>
      </c>
    </row>
    <row r="19" spans="1:6" ht="18.75">
      <c r="A19" s="73" t="s">
        <v>61</v>
      </c>
      <c r="B19" s="4" t="s">
        <v>188</v>
      </c>
      <c r="C19" s="44">
        <v>55143</v>
      </c>
      <c r="D19" s="44">
        <v>4847</v>
      </c>
      <c r="E19" s="44">
        <f>600+16784+1100+1910+4847</f>
        <v>25241</v>
      </c>
      <c r="F19" s="44">
        <f t="shared" si="0"/>
        <v>-29902</v>
      </c>
    </row>
    <row r="20" spans="1:6" ht="18.75">
      <c r="A20" s="73" t="s">
        <v>62</v>
      </c>
      <c r="B20" s="4" t="s">
        <v>189</v>
      </c>
      <c r="C20" s="44"/>
      <c r="D20" s="117">
        <v>1000</v>
      </c>
      <c r="E20" s="44">
        <f>1000+2000+4000+4000+1000</f>
        <v>12000</v>
      </c>
      <c r="F20" s="44">
        <f t="shared" si="0"/>
        <v>12000</v>
      </c>
    </row>
    <row r="21" spans="1:6" ht="18.75">
      <c r="A21" s="73" t="s">
        <v>190</v>
      </c>
      <c r="B21" s="4" t="s">
        <v>191</v>
      </c>
      <c r="C21" s="44"/>
      <c r="D21" s="44">
        <v>0</v>
      </c>
      <c r="E21" s="44">
        <f>6100+13100+23900+720+10600+200</f>
        <v>54620</v>
      </c>
      <c r="F21" s="44">
        <f t="shared" si="0"/>
        <v>54620</v>
      </c>
    </row>
    <row r="22" spans="1:6" ht="18.75">
      <c r="A22" s="73" t="s">
        <v>63</v>
      </c>
      <c r="B22" s="4" t="s">
        <v>192</v>
      </c>
      <c r="C22" s="44"/>
      <c r="D22" s="44">
        <v>2020</v>
      </c>
      <c r="E22" s="44">
        <f>1920+3530+2120+2000+2100+2020+2120+2020+2020+1920+2020</f>
        <v>23790</v>
      </c>
      <c r="F22" s="44">
        <f t="shared" si="0"/>
        <v>23790</v>
      </c>
    </row>
    <row r="23" spans="1:6" ht="18.75">
      <c r="A23" s="73" t="s">
        <v>64</v>
      </c>
      <c r="B23" s="4" t="s">
        <v>193</v>
      </c>
      <c r="C23" s="44"/>
      <c r="D23" s="44">
        <v>20</v>
      </c>
      <c r="E23" s="44">
        <f>20+80+80+60+20+40+80+40+60+20</f>
        <v>500</v>
      </c>
      <c r="F23" s="44">
        <f>E23-C23</f>
        <v>500</v>
      </c>
    </row>
    <row r="24" spans="1:6" ht="18.75">
      <c r="A24" s="73" t="s">
        <v>460</v>
      </c>
      <c r="B24" s="4" t="s">
        <v>196</v>
      </c>
      <c r="C24" s="44"/>
      <c r="D24" s="44"/>
      <c r="E24" s="44">
        <f>20</f>
        <v>20</v>
      </c>
      <c r="F24" s="44">
        <f t="shared" si="0"/>
        <v>20</v>
      </c>
    </row>
    <row r="25" spans="1:6" ht="19.5" thickBot="1">
      <c r="A25" s="74" t="s">
        <v>6</v>
      </c>
      <c r="B25" s="62"/>
      <c r="C25" s="61">
        <f>SUM(C15:C24)</f>
        <v>59382</v>
      </c>
      <c r="D25" s="61">
        <f>SUM(D15:D24)</f>
        <v>7928</v>
      </c>
      <c r="E25" s="61">
        <f>SUM(E15:E24)</f>
        <v>118771</v>
      </c>
      <c r="F25" s="61">
        <f t="shared" si="0"/>
        <v>59389</v>
      </c>
    </row>
    <row r="26" spans="1:6" ht="19.5" thickTop="1">
      <c r="A26" s="76" t="s">
        <v>19</v>
      </c>
      <c r="B26" s="42" t="s">
        <v>184</v>
      </c>
      <c r="C26" s="44"/>
      <c r="D26" s="44"/>
      <c r="E26" s="44"/>
      <c r="F26" s="44"/>
    </row>
    <row r="27" spans="1:6" ht="18.75">
      <c r="A27" s="73" t="s">
        <v>20</v>
      </c>
      <c r="B27" s="4" t="s">
        <v>194</v>
      </c>
      <c r="C27" s="44">
        <v>395488</v>
      </c>
      <c r="D27" s="44">
        <v>3792.21</v>
      </c>
      <c r="E27" s="44">
        <f>3902.59+8162.13+19742.64+8286.04+37153.11+28738.95+14748.2+8543.23+20014.27+43661.91+3792.21</f>
        <v>196745.28</v>
      </c>
      <c r="F27" s="44">
        <f>E27-C27</f>
        <v>-198742.72</v>
      </c>
    </row>
    <row r="28" spans="1:6" ht="19.5" thickBot="1">
      <c r="A28" s="74" t="s">
        <v>6</v>
      </c>
      <c r="B28" s="62"/>
      <c r="C28" s="61">
        <f>SUM(C27)</f>
        <v>395488</v>
      </c>
      <c r="D28" s="61">
        <f>SUM(D26:D27)</f>
        <v>3792.21</v>
      </c>
      <c r="E28" s="61">
        <f>SUM(E26:E27)</f>
        <v>196745.28</v>
      </c>
      <c r="F28" s="61">
        <f>SUM(F27)</f>
        <v>-198742.72</v>
      </c>
    </row>
    <row r="29" spans="1:6" ht="19.5" thickTop="1">
      <c r="A29" s="76" t="s">
        <v>21</v>
      </c>
      <c r="B29" s="42" t="s">
        <v>185</v>
      </c>
      <c r="C29" s="44"/>
      <c r="D29" s="44"/>
      <c r="E29" s="44"/>
      <c r="F29" s="44"/>
    </row>
    <row r="30" spans="1:6" ht="18.75">
      <c r="A30" s="73" t="s">
        <v>22</v>
      </c>
      <c r="B30" s="4" t="s">
        <v>195</v>
      </c>
      <c r="C30" s="44">
        <v>116400</v>
      </c>
      <c r="D30" s="63">
        <v>0</v>
      </c>
      <c r="E30" s="44">
        <f>D30</f>
        <v>0</v>
      </c>
      <c r="F30" s="44">
        <f>E30-C30</f>
        <v>-116400</v>
      </c>
    </row>
    <row r="31" spans="1:6" ht="18.75">
      <c r="A31" s="73" t="s">
        <v>46</v>
      </c>
      <c r="B31" s="4" t="s">
        <v>196</v>
      </c>
      <c r="C31" s="44">
        <v>100</v>
      </c>
      <c r="D31" s="117">
        <v>0</v>
      </c>
      <c r="E31" s="44">
        <f>10+10+200</f>
        <v>220</v>
      </c>
      <c r="F31" s="44">
        <f>E31-C31</f>
        <v>120</v>
      </c>
    </row>
    <row r="32" spans="1:6" ht="18.75">
      <c r="A32" s="73" t="s">
        <v>47</v>
      </c>
      <c r="B32" s="4" t="s">
        <v>197</v>
      </c>
      <c r="C32" s="44">
        <v>1700</v>
      </c>
      <c r="D32" s="63">
        <v>0</v>
      </c>
      <c r="E32" s="44">
        <f>300</f>
        <v>300</v>
      </c>
      <c r="F32" s="44">
        <f>E32-C32</f>
        <v>-1400</v>
      </c>
    </row>
    <row r="33" spans="1:6" ht="19.5" thickBot="1">
      <c r="A33" s="74" t="s">
        <v>6</v>
      </c>
      <c r="B33" s="4"/>
      <c r="C33" s="61">
        <f>SUM(C30:C32)</f>
        <v>118200</v>
      </c>
      <c r="D33" s="61">
        <f>SUM(D30:D32)</f>
        <v>0</v>
      </c>
      <c r="E33" s="61">
        <f>SUM(E30:E32)</f>
        <v>520</v>
      </c>
      <c r="F33" s="61">
        <f>SUM(F30:F32)</f>
        <v>-117680</v>
      </c>
    </row>
    <row r="34" spans="1:6" ht="19.5" thickTop="1">
      <c r="A34" s="72" t="s">
        <v>44</v>
      </c>
      <c r="B34" s="42" t="s">
        <v>186</v>
      </c>
      <c r="C34" s="44"/>
      <c r="D34" s="44"/>
      <c r="E34" s="44"/>
      <c r="F34" s="44"/>
    </row>
    <row r="35" spans="1:6" ht="18.75">
      <c r="A35" s="73" t="s">
        <v>48</v>
      </c>
      <c r="B35" s="4" t="s">
        <v>198</v>
      </c>
      <c r="C35" s="44">
        <v>0</v>
      </c>
      <c r="D35" s="117">
        <v>0</v>
      </c>
      <c r="E35" s="117">
        <f>225</f>
        <v>225</v>
      </c>
      <c r="F35" s="44">
        <f>E35-C35</f>
        <v>225</v>
      </c>
    </row>
    <row r="36" spans="1:6" ht="19.5" thickBot="1">
      <c r="A36" s="77" t="s">
        <v>6</v>
      </c>
      <c r="B36" s="64"/>
      <c r="C36" s="61">
        <f>SUM(C35)</f>
        <v>0</v>
      </c>
      <c r="D36" s="61">
        <f>SUM(D34:D35)</f>
        <v>0</v>
      </c>
      <c r="E36" s="61">
        <f>SUM(E34:E35)</f>
        <v>225</v>
      </c>
      <c r="F36" s="61">
        <f>E36-C36</f>
        <v>225</v>
      </c>
    </row>
    <row r="37" spans="1:6" ht="18.75" customHeight="1" thickTop="1">
      <c r="A37" s="246"/>
      <c r="B37" s="246"/>
      <c r="C37" s="246"/>
      <c r="D37" s="246"/>
      <c r="E37" s="246"/>
      <c r="F37" s="246"/>
    </row>
    <row r="38" spans="1:6" ht="18.75" customHeight="1">
      <c r="A38" s="65"/>
      <c r="B38" s="65"/>
      <c r="C38" s="65"/>
      <c r="D38" s="65"/>
      <c r="E38" s="65"/>
      <c r="F38" s="65"/>
    </row>
    <row r="39" spans="1:6" ht="18.75" customHeight="1">
      <c r="A39" s="65"/>
      <c r="B39" s="65"/>
      <c r="C39" s="65"/>
      <c r="D39" s="65"/>
      <c r="E39" s="65"/>
      <c r="F39" s="65"/>
    </row>
    <row r="40" spans="1:6" ht="18.75" customHeight="1">
      <c r="A40" s="65"/>
      <c r="B40" s="65"/>
      <c r="C40" s="65"/>
      <c r="D40" s="65"/>
      <c r="E40" s="65"/>
      <c r="F40" s="65"/>
    </row>
    <row r="41" spans="1:6" ht="18.75" customHeight="1">
      <c r="A41" s="65"/>
      <c r="B41" s="65"/>
      <c r="C41" s="65"/>
      <c r="D41" s="65"/>
      <c r="E41" s="65"/>
      <c r="F41" s="65"/>
    </row>
    <row r="42" spans="1:6" ht="18.75" customHeight="1">
      <c r="A42" s="65"/>
      <c r="B42" s="65"/>
      <c r="C42" s="65"/>
      <c r="D42" s="65"/>
      <c r="E42" s="65"/>
      <c r="F42" s="65"/>
    </row>
    <row r="43" spans="1:6" ht="18.75" customHeight="1">
      <c r="A43" s="248" t="s">
        <v>27</v>
      </c>
      <c r="B43" s="248"/>
      <c r="C43" s="248"/>
      <c r="D43" s="248"/>
      <c r="E43" s="248"/>
      <c r="F43" s="248"/>
    </row>
    <row r="44" spans="1:6" ht="18.75">
      <c r="A44" s="242" t="s">
        <v>1</v>
      </c>
      <c r="B44" s="243"/>
      <c r="C44" s="244"/>
      <c r="D44" s="244"/>
      <c r="E44" s="244"/>
      <c r="F44" s="245"/>
    </row>
    <row r="45" spans="1:6" ht="18.75">
      <c r="A45" s="241" t="s">
        <v>8</v>
      </c>
      <c r="B45" s="240" t="s">
        <v>0</v>
      </c>
      <c r="C45" s="240" t="s">
        <v>7</v>
      </c>
      <c r="D45" s="240" t="s">
        <v>226</v>
      </c>
      <c r="E45" s="240" t="s">
        <v>12</v>
      </c>
      <c r="F45" s="57" t="s">
        <v>66</v>
      </c>
    </row>
    <row r="46" spans="1:6" ht="18.75">
      <c r="A46" s="241"/>
      <c r="B46" s="240"/>
      <c r="C46" s="240"/>
      <c r="D46" s="240"/>
      <c r="E46" s="240"/>
      <c r="F46" s="57" t="s">
        <v>7</v>
      </c>
    </row>
    <row r="47" spans="1:6" ht="18.75">
      <c r="A47" s="78" t="s">
        <v>49</v>
      </c>
      <c r="B47" s="60">
        <v>420000</v>
      </c>
      <c r="C47" s="66"/>
      <c r="D47" s="66"/>
      <c r="E47" s="66"/>
      <c r="F47" s="66"/>
    </row>
    <row r="48" spans="1:6" ht="18.75">
      <c r="A48" s="72" t="s">
        <v>23</v>
      </c>
      <c r="B48" s="60">
        <v>421000</v>
      </c>
      <c r="C48" s="44"/>
      <c r="D48" s="44"/>
      <c r="E48" s="44"/>
      <c r="F48" s="44"/>
    </row>
    <row r="49" spans="1:6" ht="18.75">
      <c r="A49" s="73" t="s">
        <v>216</v>
      </c>
      <c r="B49" s="62">
        <v>421001</v>
      </c>
      <c r="C49" s="44">
        <v>514230</v>
      </c>
      <c r="D49" s="44">
        <v>124046.03</v>
      </c>
      <c r="E49" s="44">
        <f>103996.7+34363.52+109889.58+59797.35+149153.25+124046.03</f>
        <v>581246.4299999999</v>
      </c>
      <c r="F49" s="44">
        <f>E49-C49</f>
        <v>67016.42999999993</v>
      </c>
    </row>
    <row r="50" spans="1:6" ht="18.75">
      <c r="A50" s="73" t="s">
        <v>215</v>
      </c>
      <c r="B50" s="59">
        <v>421002</v>
      </c>
      <c r="C50" s="44">
        <v>7489633</v>
      </c>
      <c r="D50" s="44">
        <v>788038.42</v>
      </c>
      <c r="E50" s="44">
        <f>682600.12+598729.02+634656.78+672499.2+617769.93+698670.94+753195.8+616942.26+713216.17+788038.42</f>
        <v>6776318.64</v>
      </c>
      <c r="F50" s="44">
        <f>E50-C50</f>
        <v>-713314.3600000003</v>
      </c>
    </row>
    <row r="51" spans="1:6" ht="18.75">
      <c r="A51" s="73" t="s">
        <v>50</v>
      </c>
      <c r="B51" s="59">
        <v>421004</v>
      </c>
      <c r="C51" s="44">
        <v>2869506</v>
      </c>
      <c r="D51" s="44">
        <v>226899.72</v>
      </c>
      <c r="E51" s="44">
        <f>313522.94+100663.95+207110.55+266687.46+338383.4+140526.52+328094.3+148250.87+289645.33+208405.73+226899.72</f>
        <v>2568190.77</v>
      </c>
      <c r="F51" s="44">
        <f aca="true" t="shared" si="1" ref="F51:F57">E51-C51</f>
        <v>-301315.23</v>
      </c>
    </row>
    <row r="52" spans="1:6" ht="18.75">
      <c r="A52" s="73" t="s">
        <v>24</v>
      </c>
      <c r="B52" s="59">
        <v>421005</v>
      </c>
      <c r="C52" s="44">
        <v>160066</v>
      </c>
      <c r="D52" s="117">
        <v>13496.27</v>
      </c>
      <c r="E52" s="44">
        <f>15456.04+13929.54+11123.31+15584.64+8960.77+9682.79+22829.61+13069.77+13496.27</f>
        <v>124132.74</v>
      </c>
      <c r="F52" s="44">
        <f t="shared" si="1"/>
        <v>-35933.259999999995</v>
      </c>
    </row>
    <row r="53" spans="1:6" ht="18.75">
      <c r="A53" s="73" t="s">
        <v>25</v>
      </c>
      <c r="B53" s="59">
        <v>421006</v>
      </c>
      <c r="C53" s="44">
        <v>1367898</v>
      </c>
      <c r="D53" s="44">
        <v>108234.58</v>
      </c>
      <c r="E53" s="44">
        <f>106720.91+86692.14+100439.86+143589+94555.67+117515.57+143715.44+111592.18+102640.98+118396.63+108234.58</f>
        <v>1234092.96</v>
      </c>
      <c r="F53" s="44">
        <f t="shared" si="1"/>
        <v>-133805.04000000004</v>
      </c>
    </row>
    <row r="54" spans="1:6" ht="18.75">
      <c r="A54" s="73" t="s">
        <v>26</v>
      </c>
      <c r="B54" s="59">
        <v>421007</v>
      </c>
      <c r="C54" s="44">
        <v>2356427</v>
      </c>
      <c r="D54" s="44">
        <v>263887.72</v>
      </c>
      <c r="E54" s="44">
        <f>297655.7+213753.84+233913.03+298253.7+234843.35+276719.65+324930.32+276476.52+276473.38+310675.34+263887.72</f>
        <v>3007582.55</v>
      </c>
      <c r="F54" s="44">
        <f t="shared" si="1"/>
        <v>651155.5499999998</v>
      </c>
    </row>
    <row r="55" spans="1:6" ht="18.75">
      <c r="A55" s="73" t="s">
        <v>51</v>
      </c>
      <c r="B55" s="59">
        <v>421012</v>
      </c>
      <c r="C55" s="44">
        <v>54796</v>
      </c>
      <c r="D55" s="117">
        <v>0</v>
      </c>
      <c r="E55" s="44">
        <f>20374.67+23451.62+20306.3</f>
        <v>64132.59</v>
      </c>
      <c r="F55" s="44">
        <f t="shared" si="1"/>
        <v>9336.589999999997</v>
      </c>
    </row>
    <row r="56" spans="1:6" ht="18.75">
      <c r="A56" s="73" t="s">
        <v>52</v>
      </c>
      <c r="B56" s="59">
        <v>421013</v>
      </c>
      <c r="C56" s="44">
        <v>67853</v>
      </c>
      <c r="D56" s="117">
        <v>0</v>
      </c>
      <c r="E56" s="44">
        <f>10117.76+9487.07+11017.85+11870.41</f>
        <v>42493.09</v>
      </c>
      <c r="F56" s="44">
        <f t="shared" si="1"/>
        <v>-25359.910000000003</v>
      </c>
    </row>
    <row r="57" spans="1:6" ht="18.75">
      <c r="A57" s="73" t="s">
        <v>65</v>
      </c>
      <c r="B57" s="59">
        <v>421015</v>
      </c>
      <c r="C57" s="44">
        <v>341870</v>
      </c>
      <c r="D57" s="44">
        <v>0</v>
      </c>
      <c r="E57" s="44">
        <f>10279+70184+10123+36490+138289+34107+149549</f>
        <v>449021</v>
      </c>
      <c r="F57" s="44">
        <f t="shared" si="1"/>
        <v>107151</v>
      </c>
    </row>
    <row r="58" spans="1:6" ht="19.5" thickBot="1">
      <c r="A58" s="74" t="s">
        <v>6</v>
      </c>
      <c r="B58" s="59"/>
      <c r="C58" s="61">
        <f>SUM(C49:C57)</f>
        <v>15222279</v>
      </c>
      <c r="D58" s="61">
        <f>SUM(D49:D57)</f>
        <v>1524602.7400000002</v>
      </c>
      <c r="E58" s="61">
        <f>SUM(E49:E57)</f>
        <v>14847210.77</v>
      </c>
      <c r="F58" s="61">
        <f>SUM(F49:F57)</f>
        <v>-375068.2300000007</v>
      </c>
    </row>
    <row r="59" spans="1:6" ht="19.5" thickTop="1">
      <c r="A59" s="79" t="s">
        <v>53</v>
      </c>
      <c r="B59" s="67">
        <v>430000</v>
      </c>
      <c r="C59" s="63"/>
      <c r="D59" s="63"/>
      <c r="E59" s="63"/>
      <c r="F59" s="63"/>
    </row>
    <row r="60" spans="1:6" ht="18.75">
      <c r="A60" s="72" t="s">
        <v>181</v>
      </c>
      <c r="B60" s="67">
        <v>431000</v>
      </c>
      <c r="C60" s="44"/>
      <c r="D60" s="44"/>
      <c r="E60" s="44"/>
      <c r="F60" s="44"/>
    </row>
    <row r="61" spans="1:6" ht="18.75">
      <c r="A61" s="73" t="s">
        <v>54</v>
      </c>
      <c r="B61" s="59">
        <v>431002</v>
      </c>
      <c r="C61" s="44">
        <v>17887439</v>
      </c>
      <c r="D61" s="44">
        <v>-32902</v>
      </c>
      <c r="E61" s="44">
        <f>5264639+5144579+3296279+114000+3193361-32902</f>
        <v>16979956</v>
      </c>
      <c r="F61" s="44">
        <f>E61-C61</f>
        <v>-907483</v>
      </c>
    </row>
    <row r="62" spans="1:6" ht="18.75">
      <c r="A62" s="73" t="s">
        <v>55</v>
      </c>
      <c r="B62" s="59"/>
      <c r="C62" s="44"/>
      <c r="D62" s="44"/>
      <c r="E62" s="44"/>
      <c r="F62" s="44"/>
    </row>
    <row r="63" spans="1:6" ht="19.5" thickBot="1">
      <c r="A63" s="74" t="s">
        <v>6</v>
      </c>
      <c r="B63" s="59"/>
      <c r="C63" s="61">
        <f>SUM(C61)</f>
        <v>17887439</v>
      </c>
      <c r="D63" s="61">
        <f>SUM(D61:D62)</f>
        <v>-32902</v>
      </c>
      <c r="E63" s="61">
        <f>SUM(E61:E62)</f>
        <v>16979956</v>
      </c>
      <c r="F63" s="61">
        <f>SUM(F61:F62)</f>
        <v>-907483</v>
      </c>
    </row>
    <row r="64" spans="1:6" ht="19.5" thickTop="1">
      <c r="A64" s="74" t="s">
        <v>10</v>
      </c>
      <c r="B64" s="59"/>
      <c r="C64" s="68">
        <f>C13+C25+C28+C33+C36+C58+C63</f>
        <v>34132000</v>
      </c>
      <c r="D64" s="68">
        <f>SUM(D13,D25,D28,D33,D58,D63,D36)</f>
        <v>1504803.12</v>
      </c>
      <c r="E64" s="68">
        <f>SUM(E13,E25,E28,E33,E58,E63,E36)</f>
        <v>32627101.990000002</v>
      </c>
      <c r="F64" s="68">
        <f>E64-C64</f>
        <v>-1504898.009999998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7:F37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1">
      <selection activeCell="A2" sqref="A2:C2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32" t="s">
        <v>29</v>
      </c>
      <c r="B1" s="232"/>
      <c r="C1" s="232"/>
    </row>
    <row r="2" spans="1:3" ht="18" customHeight="1">
      <c r="A2" s="232" t="s">
        <v>30</v>
      </c>
      <c r="B2" s="232"/>
      <c r="C2" s="232"/>
    </row>
    <row r="3" spans="1:3" ht="18" customHeight="1">
      <c r="A3" s="251" t="s">
        <v>685</v>
      </c>
      <c r="B3" s="251"/>
      <c r="C3" s="251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1504803.12</v>
      </c>
      <c r="C6" s="17">
        <f>6681848.18+1037385.8+1283481.92+5944539.49+1580239.23+1594157.7+5025782.13+1496586.99+1535773.36+4939396.19+1504803.12</f>
        <v>32623994.11</v>
      </c>
    </row>
    <row r="7" spans="1:3" ht="18" customHeight="1">
      <c r="A7" s="18" t="s">
        <v>32</v>
      </c>
      <c r="B7" s="17">
        <f>20895.26+98.35+118.02+135640+6802+242125.25+32902</f>
        <v>438580.88</v>
      </c>
      <c r="C7" s="17">
        <f>207241.98+197464.11+300061.62+251626.03+290369.85+314157.48+382590.63+333150.02+379429.82+260780.67+438580.88</f>
        <v>3355453.0899999994</v>
      </c>
    </row>
    <row r="8" spans="1:3" ht="18" customHeight="1">
      <c r="A8" s="18" t="s">
        <v>457</v>
      </c>
      <c r="B8" s="17">
        <f>768900+368.46</f>
        <v>769268.46</v>
      </c>
      <c r="C8" s="17">
        <f>856168.21+782261.59+973350.41+972428.48+1030295.23+893661.09+880200+771645.64+1012361.34+799891.14+769268.46</f>
        <v>9741531.59</v>
      </c>
    </row>
    <row r="9" spans="1:3" ht="18" customHeight="1">
      <c r="A9" s="18" t="s">
        <v>233</v>
      </c>
      <c r="B9" s="17"/>
      <c r="C9" s="17">
        <f>65534.69</f>
        <v>65534.69</v>
      </c>
    </row>
    <row r="10" spans="1:3" ht="18" customHeight="1">
      <c r="A10" s="18" t="s">
        <v>234</v>
      </c>
      <c r="B10" s="17"/>
      <c r="C10" s="17">
        <f>4.89</f>
        <v>4.89</v>
      </c>
    </row>
    <row r="11" spans="1:3" ht="18" customHeight="1">
      <c r="A11" s="18" t="s">
        <v>458</v>
      </c>
      <c r="B11" s="17">
        <v>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2712652.46</v>
      </c>
      <c r="C12" s="21">
        <f>SUM(C6:C11)</f>
        <v>48458218.36999999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217</v>
      </c>
      <c r="B14" s="13">
        <v>3236135.36</v>
      </c>
      <c r="C14" s="17">
        <f>2299656+1796915.17+2795517.82+2468946.64+1989032.18+2322121.23+3355103.44+2449142.84+2721680.87+2028029.02+3236135.36</f>
        <v>27462280.57</v>
      </c>
    </row>
    <row r="15" spans="1:3" ht="18" customHeight="1">
      <c r="A15" s="18" t="s">
        <v>218</v>
      </c>
      <c r="B15" s="13">
        <f>822150</f>
        <v>822150</v>
      </c>
      <c r="C15" s="17">
        <f>702019.58+889500+977000+839500+771200+1224000+770600+811100+889600+830100+822150</f>
        <v>9526769.58</v>
      </c>
    </row>
    <row r="16" spans="1:3" ht="18" customHeight="1">
      <c r="A16" s="18" t="s">
        <v>278</v>
      </c>
      <c r="B16" s="17">
        <f>20895.26+39267+6802+242125.25+65304.05</f>
        <v>374393.56</v>
      </c>
      <c r="C16" s="17">
        <f>283880.55+207599.38+307614.95+269387.7+249248.82+252727.82+358963.25+264692.22+314051.52+283881.69+374393.56</f>
        <v>3166441.4600000004</v>
      </c>
    </row>
    <row r="17" spans="1:3" ht="18" customHeight="1">
      <c r="A17" s="18" t="s">
        <v>277</v>
      </c>
      <c r="B17" s="17">
        <v>476000</v>
      </c>
      <c r="C17" s="17">
        <f>8640+984500+142000+480000+1045500+511500+1080900+834900+476000</f>
        <v>5563940</v>
      </c>
    </row>
    <row r="18" spans="1:3" ht="18" customHeight="1">
      <c r="A18" s="18" t="s">
        <v>59</v>
      </c>
      <c r="B18" s="17">
        <v>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4908678.92</v>
      </c>
      <c r="C19" s="21">
        <f>SUM(C14:C18)</f>
        <v>49180106.21</v>
      </c>
    </row>
    <row r="20" spans="1:3" ht="18" customHeight="1" thickBot="1" thickTop="1">
      <c r="A20" s="19" t="s">
        <v>33</v>
      </c>
      <c r="B20" s="21">
        <f>B12-B19</f>
        <v>-2196026.46</v>
      </c>
      <c r="C20" s="21">
        <f>C12-C19</f>
        <v>-721887.840000011</v>
      </c>
    </row>
    <row r="21" spans="1:3" ht="18" customHeight="1" thickTop="1">
      <c r="A21" s="119"/>
      <c r="B21" s="120"/>
      <c r="C21" s="120"/>
    </row>
    <row r="22" spans="1:3" ht="18" customHeight="1">
      <c r="A22" s="119"/>
      <c r="B22" s="120"/>
      <c r="C22" s="120"/>
    </row>
    <row r="23" spans="1:3" ht="18" customHeight="1">
      <c r="A23" s="119"/>
      <c r="B23" s="120"/>
      <c r="C23" s="120"/>
    </row>
    <row r="24" spans="1:3" ht="18" customHeight="1">
      <c r="A24" s="119"/>
      <c r="B24" s="120"/>
      <c r="C24" s="120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49" t="s">
        <v>34</v>
      </c>
      <c r="B29" s="249"/>
      <c r="C29" s="249"/>
      <c r="D29" s="7"/>
      <c r="E29" s="7"/>
    </row>
    <row r="30" spans="1:5" ht="18" customHeight="1">
      <c r="A30" s="249" t="s">
        <v>57</v>
      </c>
      <c r="B30" s="249"/>
      <c r="C30" s="249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49" t="s">
        <v>4</v>
      </c>
      <c r="B32" s="249"/>
      <c r="C32" s="249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49" t="s">
        <v>60</v>
      </c>
      <c r="B34" s="249"/>
      <c r="C34" s="249"/>
      <c r="D34" s="7"/>
      <c r="E34" s="7"/>
    </row>
    <row r="35" spans="1:5" s="1" customFormat="1" ht="18" customHeight="1">
      <c r="A35" s="249" t="s">
        <v>5</v>
      </c>
      <c r="B35" s="249"/>
      <c r="C35" s="249"/>
      <c r="D35" s="7"/>
      <c r="E35" s="7"/>
    </row>
    <row r="36" spans="1:5" s="1" customFormat="1" ht="18" customHeight="1">
      <c r="A36" s="250">
        <v>241305</v>
      </c>
      <c r="B36" s="250"/>
      <c r="C36" s="250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9">
      <selection activeCell="J24" sqref="J24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0" t="s">
        <v>35</v>
      </c>
      <c r="B2" s="260"/>
      <c r="C2" s="260"/>
      <c r="D2" s="260"/>
      <c r="E2" s="260"/>
      <c r="F2" s="260"/>
      <c r="G2" s="262" t="s">
        <v>36</v>
      </c>
      <c r="H2" s="260"/>
      <c r="I2" s="260"/>
      <c r="J2" s="260"/>
    </row>
    <row r="3" spans="1:10" ht="23.25">
      <c r="A3" s="260" t="s">
        <v>37</v>
      </c>
      <c r="B3" s="260"/>
      <c r="C3" s="260"/>
      <c r="D3" s="260"/>
      <c r="E3" s="260"/>
      <c r="F3" s="260"/>
      <c r="G3" s="262" t="s">
        <v>56</v>
      </c>
      <c r="H3" s="260"/>
      <c r="I3" s="260"/>
      <c r="J3" s="260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5" t="s">
        <v>762</v>
      </c>
      <c r="B5" s="255"/>
      <c r="C5" s="255"/>
      <c r="D5" s="255"/>
      <c r="E5" s="255"/>
      <c r="F5" s="263"/>
      <c r="G5" s="28"/>
      <c r="H5" s="28"/>
      <c r="I5" s="28"/>
      <c r="J5" s="29">
        <v>2000340.47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4" t="s">
        <v>38</v>
      </c>
      <c r="B7" s="264"/>
      <c r="C7" s="264"/>
      <c r="D7" s="264"/>
      <c r="E7" s="264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763</v>
      </c>
      <c r="B9" s="32"/>
      <c r="C9" s="150">
        <v>18021636</v>
      </c>
      <c r="D9" s="32"/>
      <c r="E9" s="32"/>
      <c r="F9" s="33">
        <v>10345.5</v>
      </c>
      <c r="G9" s="28"/>
      <c r="H9" s="28"/>
      <c r="I9" s="28"/>
      <c r="J9" s="29"/>
    </row>
    <row r="10" spans="1:10" ht="23.25">
      <c r="A10" s="50"/>
      <c r="B10" s="32"/>
      <c r="C10" s="50" t="s">
        <v>764</v>
      </c>
      <c r="D10" s="32"/>
      <c r="E10" s="32"/>
      <c r="F10" s="33">
        <v>7126.82</v>
      </c>
      <c r="G10" s="28"/>
      <c r="H10" s="28"/>
      <c r="I10" s="28"/>
      <c r="J10" s="29"/>
    </row>
    <row r="11" spans="1:10" ht="23.25">
      <c r="A11" s="50" t="s">
        <v>765</v>
      </c>
      <c r="B11" s="32"/>
      <c r="C11" s="50" t="s">
        <v>766</v>
      </c>
      <c r="D11" s="32"/>
      <c r="E11" s="32"/>
      <c r="F11" s="33">
        <v>20895.26</v>
      </c>
      <c r="G11" s="28"/>
      <c r="H11" s="28"/>
      <c r="I11" s="28"/>
      <c r="J11" s="29">
        <v>38367.58</v>
      </c>
    </row>
    <row r="12" spans="1:10" ht="23.25">
      <c r="A12" s="49"/>
      <c r="B12" s="49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261"/>
      <c r="C13" s="261"/>
      <c r="D13" s="261"/>
      <c r="E13" s="261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61"/>
      <c r="C20" s="261"/>
      <c r="D20" s="261"/>
      <c r="E20" s="261"/>
      <c r="F20" s="34"/>
      <c r="G20" s="28"/>
      <c r="H20" s="28"/>
      <c r="I20" s="28"/>
      <c r="J20" s="34"/>
    </row>
    <row r="21" spans="1:10" ht="23.25">
      <c r="A21" s="50"/>
      <c r="B21" s="252"/>
      <c r="C21" s="252"/>
      <c r="D21" s="252"/>
      <c r="E21" s="32"/>
      <c r="F21" s="33"/>
      <c r="G21" s="28"/>
      <c r="H21" s="28"/>
      <c r="I21" s="28"/>
      <c r="J21" s="29"/>
    </row>
    <row r="22" spans="1:10" ht="23.25">
      <c r="A22" s="50"/>
      <c r="B22" s="252"/>
      <c r="C22" s="252"/>
      <c r="D22" s="252"/>
      <c r="E22" s="32"/>
      <c r="F22" s="34"/>
      <c r="G22" s="28"/>
      <c r="H22" s="28"/>
      <c r="I22" s="28"/>
      <c r="J22" s="29"/>
    </row>
    <row r="23" spans="1:10" ht="23.25">
      <c r="A23" s="50"/>
      <c r="B23" s="235"/>
      <c r="C23" s="235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2" t="s">
        <v>767</v>
      </c>
      <c r="B26" s="252"/>
      <c r="C26" s="252"/>
      <c r="D26" s="252"/>
      <c r="E26" s="252"/>
      <c r="F26" s="253"/>
      <c r="G26" s="28"/>
      <c r="H26" s="28"/>
      <c r="I26" s="28"/>
      <c r="J26" s="29">
        <f>SUM(J5-J11)</f>
        <v>1961972.89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4" t="s">
        <v>43</v>
      </c>
      <c r="H28" s="255"/>
      <c r="I28" s="255"/>
      <c r="J28" s="255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56" t="s">
        <v>768</v>
      </c>
      <c r="B30" s="256"/>
      <c r="C30" s="256"/>
      <c r="D30" s="256"/>
      <c r="E30" s="256"/>
      <c r="F30" s="257"/>
      <c r="G30" s="258" t="s">
        <v>769</v>
      </c>
      <c r="H30" s="259"/>
      <c r="I30" s="259"/>
      <c r="J30" s="259"/>
    </row>
    <row r="31" spans="1:10" ht="23.25">
      <c r="A31" s="260" t="s">
        <v>230</v>
      </c>
      <c r="B31" s="260"/>
      <c r="C31" s="260"/>
      <c r="D31" s="260"/>
      <c r="E31" s="30"/>
      <c r="F31" s="34"/>
      <c r="G31" s="258" t="s">
        <v>227</v>
      </c>
      <c r="H31" s="259"/>
      <c r="I31" s="259"/>
      <c r="J31" s="259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7">
    <mergeCell ref="B20:E20"/>
    <mergeCell ref="B21:D21"/>
    <mergeCell ref="B22:D22"/>
    <mergeCell ref="A2:F2"/>
    <mergeCell ref="G2:J2"/>
    <mergeCell ref="A3:F3"/>
    <mergeCell ref="G3:J3"/>
    <mergeCell ref="A5:F5"/>
    <mergeCell ref="A7:E7"/>
    <mergeCell ref="B13:E13"/>
    <mergeCell ref="B23:C23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0" t="s">
        <v>35</v>
      </c>
      <c r="B2" s="260"/>
      <c r="C2" s="260"/>
      <c r="D2" s="260"/>
      <c r="E2" s="260"/>
      <c r="F2" s="260"/>
      <c r="G2" s="262" t="s">
        <v>232</v>
      </c>
      <c r="H2" s="260"/>
      <c r="I2" s="260"/>
      <c r="J2" s="260"/>
    </row>
    <row r="3" spans="1:10" ht="23.25">
      <c r="A3" s="260" t="s">
        <v>37</v>
      </c>
      <c r="B3" s="260"/>
      <c r="C3" s="260"/>
      <c r="D3" s="260"/>
      <c r="E3" s="260"/>
      <c r="F3" s="260"/>
      <c r="G3" s="262" t="s">
        <v>231</v>
      </c>
      <c r="H3" s="260"/>
      <c r="I3" s="260"/>
      <c r="J3" s="260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5" t="s">
        <v>762</v>
      </c>
      <c r="B5" s="255"/>
      <c r="C5" s="255"/>
      <c r="D5" s="255"/>
      <c r="E5" s="255"/>
      <c r="F5" s="263"/>
      <c r="G5" s="28"/>
      <c r="H5" s="28"/>
      <c r="I5" s="28"/>
      <c r="J5" s="29">
        <v>8221385.24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4" t="s">
        <v>38</v>
      </c>
      <c r="B7" s="264"/>
      <c r="C7" s="264"/>
      <c r="D7" s="264"/>
      <c r="E7" s="264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770</v>
      </c>
      <c r="B9" s="32"/>
      <c r="C9" s="32">
        <v>10067501</v>
      </c>
      <c r="D9" s="32"/>
      <c r="E9" s="32"/>
      <c r="F9" s="33">
        <v>2533</v>
      </c>
      <c r="G9" s="28"/>
      <c r="H9" s="28"/>
      <c r="I9" s="28"/>
      <c r="J9" s="29"/>
    </row>
    <row r="10" spans="1:10" ht="23.25">
      <c r="A10" s="50"/>
      <c r="B10" s="32"/>
      <c r="C10" s="50" t="s">
        <v>771</v>
      </c>
      <c r="D10" s="32"/>
      <c r="E10" s="32"/>
      <c r="F10" s="33">
        <v>350</v>
      </c>
      <c r="G10" s="28"/>
      <c r="H10" s="28"/>
      <c r="I10" s="28"/>
      <c r="J10" s="29"/>
    </row>
    <row r="11" spans="1:10" ht="23.25">
      <c r="A11" s="50"/>
      <c r="B11" s="32"/>
      <c r="C11" s="50" t="s">
        <v>772</v>
      </c>
      <c r="D11" s="32"/>
      <c r="E11" s="32"/>
      <c r="F11" s="33">
        <v>350</v>
      </c>
      <c r="G11" s="28"/>
      <c r="H11" s="28"/>
      <c r="I11" s="28"/>
      <c r="J11" s="29"/>
    </row>
    <row r="12" spans="1:10" ht="23.25">
      <c r="A12" s="50"/>
      <c r="B12" s="32"/>
      <c r="C12" s="50" t="s">
        <v>773</v>
      </c>
      <c r="D12" s="32"/>
      <c r="E12" s="32"/>
      <c r="F12" s="33">
        <v>350</v>
      </c>
      <c r="G12" s="28"/>
      <c r="H12" s="28"/>
      <c r="I12" s="28"/>
      <c r="J12" s="29"/>
    </row>
    <row r="13" spans="1:10" ht="23.25">
      <c r="A13" s="50"/>
      <c r="B13" s="32"/>
      <c r="C13" s="50" t="s">
        <v>774</v>
      </c>
      <c r="D13" s="32"/>
      <c r="E13" s="32"/>
      <c r="F13" s="33">
        <v>700</v>
      </c>
      <c r="G13" s="28"/>
      <c r="H13" s="28"/>
      <c r="I13" s="28"/>
      <c r="J13" s="29"/>
    </row>
    <row r="14" spans="1:10" ht="23.25">
      <c r="A14" s="50" t="s">
        <v>775</v>
      </c>
      <c r="B14" s="32"/>
      <c r="C14" s="50" t="s">
        <v>776</v>
      </c>
      <c r="D14" s="32"/>
      <c r="E14" s="32"/>
      <c r="F14" s="33">
        <v>20000</v>
      </c>
      <c r="G14" s="28"/>
      <c r="H14" s="28"/>
      <c r="I14" s="28"/>
      <c r="J14" s="29"/>
    </row>
    <row r="15" spans="1:10" ht="23.25">
      <c r="A15" s="50" t="s">
        <v>765</v>
      </c>
      <c r="B15" s="32"/>
      <c r="C15" s="50" t="s">
        <v>777</v>
      </c>
      <c r="D15" s="32"/>
      <c r="E15" s="32"/>
      <c r="F15" s="33">
        <v>13604</v>
      </c>
      <c r="G15" s="28"/>
      <c r="H15" s="28"/>
      <c r="I15" s="28"/>
      <c r="J15" s="29">
        <v>37887</v>
      </c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61"/>
      <c r="C20" s="261"/>
      <c r="D20" s="261"/>
      <c r="E20" s="261"/>
      <c r="F20" s="34"/>
      <c r="G20" s="28"/>
      <c r="H20" s="28"/>
      <c r="I20" s="28"/>
      <c r="J20" s="34"/>
    </row>
    <row r="21" spans="1:10" ht="23.25">
      <c r="A21" s="50"/>
      <c r="B21" s="252"/>
      <c r="C21" s="252"/>
      <c r="D21" s="252"/>
      <c r="E21" s="32"/>
      <c r="F21" s="33"/>
      <c r="G21" s="28"/>
      <c r="H21" s="28"/>
      <c r="I21" s="28"/>
      <c r="J21" s="29"/>
    </row>
    <row r="22" spans="1:10" ht="23.25">
      <c r="A22" s="50"/>
      <c r="B22" s="252"/>
      <c r="C22" s="252"/>
      <c r="D22" s="252"/>
      <c r="E22" s="32"/>
      <c r="F22" s="34"/>
      <c r="G22" s="28"/>
      <c r="H22" s="28"/>
      <c r="I22" s="28"/>
      <c r="J22" s="29"/>
    </row>
    <row r="23" spans="1:10" ht="23.25">
      <c r="A23" s="50"/>
      <c r="B23" s="165"/>
      <c r="C23" s="165"/>
      <c r="D23" s="165"/>
      <c r="E23" s="165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2" t="s">
        <v>767</v>
      </c>
      <c r="B26" s="252"/>
      <c r="C26" s="252"/>
      <c r="D26" s="252"/>
      <c r="E26" s="252"/>
      <c r="F26" s="253"/>
      <c r="G26" s="28"/>
      <c r="H26" s="28"/>
      <c r="I26" s="28"/>
      <c r="J26" s="29">
        <f>SUM(J5-J15)</f>
        <v>8183498.24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4" t="s">
        <v>43</v>
      </c>
      <c r="H28" s="255"/>
      <c r="I28" s="255"/>
      <c r="J28" s="255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56" t="s">
        <v>778</v>
      </c>
      <c r="B30" s="256"/>
      <c r="C30" s="256"/>
      <c r="D30" s="256"/>
      <c r="E30" s="256"/>
      <c r="F30" s="257"/>
      <c r="G30" s="258" t="s">
        <v>779</v>
      </c>
      <c r="H30" s="259"/>
      <c r="I30" s="259"/>
      <c r="J30" s="259"/>
    </row>
    <row r="31" spans="1:10" ht="23.25">
      <c r="A31" s="260" t="s">
        <v>230</v>
      </c>
      <c r="B31" s="260"/>
      <c r="C31" s="260"/>
      <c r="D31" s="260"/>
      <c r="E31" s="30"/>
      <c r="F31" s="34"/>
      <c r="G31" s="258" t="s">
        <v>227</v>
      </c>
      <c r="H31" s="259"/>
      <c r="I31" s="259"/>
      <c r="J31" s="259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5">
    <mergeCell ref="G2:J2"/>
    <mergeCell ref="A3:F3"/>
    <mergeCell ref="G3:J3"/>
    <mergeCell ref="A5:F5"/>
    <mergeCell ref="A2:F2"/>
    <mergeCell ref="A26:F26"/>
    <mergeCell ref="B20:E20"/>
    <mergeCell ref="A31:D31"/>
    <mergeCell ref="G31:J31"/>
    <mergeCell ref="A7:E7"/>
    <mergeCell ref="A30:F30"/>
    <mergeCell ref="G30:J30"/>
    <mergeCell ref="G28:J28"/>
    <mergeCell ref="B21:D21"/>
    <mergeCell ref="B22:D22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7109375" style="82" customWidth="1"/>
    <col min="2" max="2" width="9.7109375" style="82" customWidth="1"/>
    <col min="3" max="3" width="9.7109375" style="84" customWidth="1"/>
    <col min="4" max="4" width="38.28125" style="82" customWidth="1"/>
    <col min="5" max="5" width="12.57421875" style="81" customWidth="1"/>
    <col min="6" max="6" width="10.28125" style="81" bestFit="1" customWidth="1"/>
    <col min="7" max="16384" width="9.140625" style="82" customWidth="1"/>
  </cols>
  <sheetData>
    <row r="1" spans="1:6" ht="23.25">
      <c r="A1" s="235" t="s">
        <v>683</v>
      </c>
      <c r="B1" s="235"/>
      <c r="C1" s="235"/>
      <c r="D1" s="235"/>
      <c r="E1" s="235"/>
      <c r="F1" s="235"/>
    </row>
    <row r="2" spans="1:6" ht="23.25">
      <c r="A2" s="235" t="s">
        <v>199</v>
      </c>
      <c r="B2" s="235"/>
      <c r="C2" s="235"/>
      <c r="D2" s="235"/>
      <c r="E2" s="235"/>
      <c r="F2" s="235"/>
    </row>
    <row r="3" spans="1:6" ht="23.25">
      <c r="A3" s="266" t="s">
        <v>174</v>
      </c>
      <c r="B3" s="266"/>
      <c r="C3" s="266"/>
      <c r="D3" s="266"/>
      <c r="E3" s="266"/>
      <c r="F3" s="266"/>
    </row>
    <row r="4" spans="1:6" ht="23.25">
      <c r="A4" s="106" t="s">
        <v>67</v>
      </c>
      <c r="B4" s="106" t="s">
        <v>68</v>
      </c>
      <c r="C4" s="107" t="s">
        <v>69</v>
      </c>
      <c r="D4" s="106" t="s">
        <v>70</v>
      </c>
      <c r="E4" s="108" t="s">
        <v>71</v>
      </c>
      <c r="F4" s="108" t="s">
        <v>72</v>
      </c>
    </row>
    <row r="5" spans="1:6" ht="23.25">
      <c r="A5" s="109">
        <v>1</v>
      </c>
      <c r="B5" s="132">
        <v>16233</v>
      </c>
      <c r="C5" s="110" t="s">
        <v>73</v>
      </c>
      <c r="D5" s="109" t="s">
        <v>223</v>
      </c>
      <c r="E5" s="111">
        <v>47300</v>
      </c>
      <c r="F5" s="111">
        <v>238</v>
      </c>
    </row>
    <row r="6" spans="1:6" ht="23.25">
      <c r="A6" s="109">
        <v>2</v>
      </c>
      <c r="B6" s="132">
        <v>16233</v>
      </c>
      <c r="C6" s="110" t="s">
        <v>74</v>
      </c>
      <c r="D6" s="109" t="s">
        <v>75</v>
      </c>
      <c r="E6" s="111">
        <v>100000</v>
      </c>
      <c r="F6" s="111">
        <v>250</v>
      </c>
    </row>
    <row r="7" spans="1:6" ht="23.25">
      <c r="A7" s="109">
        <v>3</v>
      </c>
      <c r="B7" s="132">
        <v>17025</v>
      </c>
      <c r="C7" s="110" t="s">
        <v>76</v>
      </c>
      <c r="D7" s="109" t="s">
        <v>77</v>
      </c>
      <c r="E7" s="111">
        <v>40000</v>
      </c>
      <c r="F7" s="111">
        <v>338</v>
      </c>
    </row>
    <row r="8" spans="1:6" ht="23.25">
      <c r="A8" s="109">
        <v>4</v>
      </c>
      <c r="B8" s="132">
        <v>17025</v>
      </c>
      <c r="C8" s="110" t="s">
        <v>78</v>
      </c>
      <c r="D8" s="109" t="s">
        <v>79</v>
      </c>
      <c r="E8" s="111">
        <v>40000</v>
      </c>
      <c r="F8" s="111">
        <v>163</v>
      </c>
    </row>
    <row r="9" spans="1:6" ht="23.25">
      <c r="A9" s="109">
        <v>5</v>
      </c>
      <c r="B9" s="132">
        <v>17165</v>
      </c>
      <c r="C9" s="110" t="s">
        <v>80</v>
      </c>
      <c r="D9" s="109" t="s">
        <v>81</v>
      </c>
      <c r="E9" s="111">
        <v>60000</v>
      </c>
      <c r="F9" s="111">
        <v>5250</v>
      </c>
    </row>
    <row r="10" spans="1:6" ht="23.25">
      <c r="A10" s="109">
        <v>6</v>
      </c>
      <c r="B10" s="132">
        <v>17430</v>
      </c>
      <c r="C10" s="110" t="s">
        <v>82</v>
      </c>
      <c r="D10" s="109" t="s">
        <v>83</v>
      </c>
      <c r="E10" s="111">
        <v>30000</v>
      </c>
      <c r="F10" s="111">
        <v>375</v>
      </c>
    </row>
    <row r="11" spans="1:6" ht="23.25">
      <c r="A11" s="109">
        <v>7</v>
      </c>
      <c r="B11" s="132">
        <v>17430</v>
      </c>
      <c r="C11" s="110" t="s">
        <v>84</v>
      </c>
      <c r="D11" s="109" t="s">
        <v>85</v>
      </c>
      <c r="E11" s="111">
        <v>30000</v>
      </c>
      <c r="F11" s="111">
        <v>188</v>
      </c>
    </row>
    <row r="12" spans="1:6" ht="23.25">
      <c r="A12" s="109">
        <v>8</v>
      </c>
      <c r="B12" s="132">
        <v>17430</v>
      </c>
      <c r="C12" s="110" t="s">
        <v>86</v>
      </c>
      <c r="D12" s="109" t="s">
        <v>87</v>
      </c>
      <c r="E12" s="111">
        <v>20000</v>
      </c>
      <c r="F12" s="111">
        <v>250</v>
      </c>
    </row>
    <row r="13" spans="1:6" ht="23.25">
      <c r="A13" s="109">
        <v>9</v>
      </c>
      <c r="B13" s="132">
        <v>17508</v>
      </c>
      <c r="C13" s="110" t="s">
        <v>88</v>
      </c>
      <c r="D13" s="109" t="s">
        <v>89</v>
      </c>
      <c r="E13" s="111">
        <v>14000</v>
      </c>
      <c r="F13" s="111">
        <v>88</v>
      </c>
    </row>
    <row r="14" spans="1:6" ht="23.25">
      <c r="A14" s="109">
        <v>10</v>
      </c>
      <c r="B14" s="132">
        <v>17701</v>
      </c>
      <c r="C14" s="110" t="s">
        <v>90</v>
      </c>
      <c r="D14" s="109" t="s">
        <v>91</v>
      </c>
      <c r="E14" s="111">
        <v>23000</v>
      </c>
      <c r="F14" s="111">
        <v>288</v>
      </c>
    </row>
    <row r="15" spans="1:6" ht="23.25">
      <c r="A15" s="109">
        <v>11</v>
      </c>
      <c r="B15" s="132">
        <v>17760</v>
      </c>
      <c r="C15" s="110" t="s">
        <v>92</v>
      </c>
      <c r="D15" s="109" t="s">
        <v>93</v>
      </c>
      <c r="E15" s="111">
        <v>30000</v>
      </c>
      <c r="F15" s="111">
        <f>1125+430+589+362</f>
        <v>2506</v>
      </c>
    </row>
    <row r="16" spans="1:6" ht="23.25">
      <c r="A16" s="109">
        <v>12</v>
      </c>
      <c r="B16" s="132">
        <v>17931</v>
      </c>
      <c r="C16" s="110" t="s">
        <v>94</v>
      </c>
      <c r="D16" s="109" t="s">
        <v>95</v>
      </c>
      <c r="E16" s="111">
        <v>40000</v>
      </c>
      <c r="F16" s="111">
        <f>1858+430+589+362</f>
        <v>3239</v>
      </c>
    </row>
    <row r="17" spans="1:6" ht="23.25">
      <c r="A17" s="109">
        <v>13</v>
      </c>
      <c r="B17" s="132">
        <v>18079</v>
      </c>
      <c r="C17" s="110" t="s">
        <v>96</v>
      </c>
      <c r="D17" s="109" t="s">
        <v>97</v>
      </c>
      <c r="E17" s="111">
        <v>15000</v>
      </c>
      <c r="F17" s="111">
        <v>750</v>
      </c>
    </row>
    <row r="18" spans="1:6" ht="23.25">
      <c r="A18" s="109">
        <v>14</v>
      </c>
      <c r="B18" s="132">
        <v>18083</v>
      </c>
      <c r="C18" s="110" t="s">
        <v>98</v>
      </c>
      <c r="D18" s="109" t="s">
        <v>75</v>
      </c>
      <c r="E18" s="111">
        <v>10000</v>
      </c>
      <c r="F18" s="111">
        <v>125</v>
      </c>
    </row>
    <row r="19" spans="1:6" ht="23.25">
      <c r="A19" s="109">
        <v>15</v>
      </c>
      <c r="B19" s="132">
        <v>18219</v>
      </c>
      <c r="C19" s="110" t="s">
        <v>99</v>
      </c>
      <c r="D19" s="109" t="s">
        <v>100</v>
      </c>
      <c r="E19" s="111">
        <v>25000</v>
      </c>
      <c r="F19" s="111">
        <v>313</v>
      </c>
    </row>
    <row r="20" spans="1:6" ht="23.25">
      <c r="A20" s="109">
        <v>16</v>
      </c>
      <c r="B20" s="132">
        <v>18259</v>
      </c>
      <c r="C20" s="110" t="s">
        <v>101</v>
      </c>
      <c r="D20" s="109" t="s">
        <v>89</v>
      </c>
      <c r="E20" s="111">
        <v>7000</v>
      </c>
      <c r="F20" s="111">
        <v>88</v>
      </c>
    </row>
    <row r="21" spans="1:6" ht="23.25">
      <c r="A21" s="109">
        <v>17</v>
      </c>
      <c r="B21" s="132">
        <v>18498</v>
      </c>
      <c r="C21" s="110" t="s">
        <v>102</v>
      </c>
      <c r="D21" s="109" t="s">
        <v>103</v>
      </c>
      <c r="E21" s="111">
        <v>13000</v>
      </c>
      <c r="F21" s="111">
        <v>82</v>
      </c>
    </row>
    <row r="22" spans="1:6" ht="23.25">
      <c r="A22" s="109">
        <v>18</v>
      </c>
      <c r="B22" s="132">
        <v>18499</v>
      </c>
      <c r="C22" s="110" t="s">
        <v>104</v>
      </c>
      <c r="D22" s="109" t="s">
        <v>85</v>
      </c>
      <c r="E22" s="111">
        <v>14000</v>
      </c>
      <c r="F22" s="111">
        <v>175</v>
      </c>
    </row>
    <row r="23" spans="1:6" ht="23.25">
      <c r="A23" s="109">
        <v>19</v>
      </c>
      <c r="B23" s="132">
        <v>237770</v>
      </c>
      <c r="C23" s="110" t="s">
        <v>105</v>
      </c>
      <c r="D23" s="109" t="s">
        <v>279</v>
      </c>
      <c r="E23" s="111">
        <v>25000</v>
      </c>
      <c r="F23" s="111">
        <f>1151+2587</f>
        <v>3738</v>
      </c>
    </row>
    <row r="24" spans="1:6" ht="23.25">
      <c r="A24" s="109"/>
      <c r="B24" s="132"/>
      <c r="C24" s="110"/>
      <c r="D24" s="109" t="s">
        <v>280</v>
      </c>
      <c r="E24" s="111"/>
      <c r="F24" s="111"/>
    </row>
    <row r="25" spans="1:6" ht="23.25">
      <c r="A25" s="109">
        <v>20</v>
      </c>
      <c r="B25" s="132">
        <v>18820</v>
      </c>
      <c r="C25" s="110" t="s">
        <v>106</v>
      </c>
      <c r="D25" s="109" t="s">
        <v>87</v>
      </c>
      <c r="E25" s="111">
        <v>9000</v>
      </c>
      <c r="F25" s="111">
        <v>113</v>
      </c>
    </row>
    <row r="26" spans="1:6" ht="23.25">
      <c r="A26" s="109">
        <v>21</v>
      </c>
      <c r="B26" s="132">
        <v>18820</v>
      </c>
      <c r="C26" s="110" t="s">
        <v>107</v>
      </c>
      <c r="D26" s="109" t="s">
        <v>108</v>
      </c>
      <c r="E26" s="111">
        <v>26000</v>
      </c>
      <c r="F26" s="111">
        <v>163</v>
      </c>
    </row>
    <row r="27" spans="1:6" ht="23.25">
      <c r="A27" s="109">
        <v>22</v>
      </c>
      <c r="B27" s="132">
        <v>18825</v>
      </c>
      <c r="C27" s="110" t="s">
        <v>109</v>
      </c>
      <c r="D27" s="109" t="s">
        <v>87</v>
      </c>
      <c r="E27" s="111">
        <v>15000</v>
      </c>
      <c r="F27" s="111">
        <v>188</v>
      </c>
    </row>
    <row r="28" spans="1:6" ht="23.25">
      <c r="A28" s="109">
        <v>23</v>
      </c>
      <c r="B28" s="132">
        <v>18910</v>
      </c>
      <c r="C28" s="110" t="s">
        <v>110</v>
      </c>
      <c r="D28" s="109" t="s">
        <v>111</v>
      </c>
      <c r="E28" s="111">
        <v>39000</v>
      </c>
      <c r="F28" s="111">
        <v>1219</v>
      </c>
    </row>
    <row r="29" spans="1:6" ht="23.25">
      <c r="A29" s="109">
        <v>24</v>
      </c>
      <c r="B29" s="132">
        <v>18974</v>
      </c>
      <c r="C29" s="110" t="s">
        <v>112</v>
      </c>
      <c r="D29" s="109" t="s">
        <v>113</v>
      </c>
      <c r="E29" s="111">
        <v>25000</v>
      </c>
      <c r="F29" s="111">
        <v>313</v>
      </c>
    </row>
    <row r="30" spans="1:6" ht="23.25">
      <c r="A30" s="109">
        <v>25</v>
      </c>
      <c r="B30" s="132">
        <v>19192</v>
      </c>
      <c r="C30" s="110" t="s">
        <v>114</v>
      </c>
      <c r="D30" s="109" t="s">
        <v>115</v>
      </c>
      <c r="E30" s="111">
        <v>16000</v>
      </c>
      <c r="F30" s="111">
        <v>200</v>
      </c>
    </row>
    <row r="31" spans="1:6" ht="23.25">
      <c r="A31" s="109">
        <v>26</v>
      </c>
      <c r="B31" s="132">
        <v>19202</v>
      </c>
      <c r="C31" s="110" t="s">
        <v>116</v>
      </c>
      <c r="D31" s="109" t="s">
        <v>117</v>
      </c>
      <c r="E31" s="111">
        <v>26000</v>
      </c>
      <c r="F31" s="111">
        <v>325</v>
      </c>
    </row>
    <row r="32" spans="1:6" ht="23.25">
      <c r="A32" s="109">
        <v>27</v>
      </c>
      <c r="B32" s="118">
        <v>19225</v>
      </c>
      <c r="C32" s="121" t="s">
        <v>118</v>
      </c>
      <c r="D32" s="109" t="s">
        <v>108</v>
      </c>
      <c r="E32" s="111">
        <v>15000</v>
      </c>
      <c r="F32" s="111">
        <v>188</v>
      </c>
    </row>
    <row r="33" spans="1:6" ht="22.5" customHeight="1">
      <c r="A33" s="106" t="s">
        <v>67</v>
      </c>
      <c r="B33" s="106" t="s">
        <v>68</v>
      </c>
      <c r="C33" s="107" t="s">
        <v>69</v>
      </c>
      <c r="D33" s="106" t="s">
        <v>70</v>
      </c>
      <c r="E33" s="108" t="s">
        <v>71</v>
      </c>
      <c r="F33" s="108" t="s">
        <v>72</v>
      </c>
    </row>
    <row r="34" spans="1:6" ht="22.5" customHeight="1">
      <c r="A34" s="109">
        <v>28</v>
      </c>
      <c r="B34" s="132">
        <v>19283</v>
      </c>
      <c r="C34" s="110" t="s">
        <v>119</v>
      </c>
      <c r="D34" s="109" t="s">
        <v>120</v>
      </c>
      <c r="E34" s="111">
        <v>16600</v>
      </c>
      <c r="F34" s="111">
        <v>208</v>
      </c>
    </row>
    <row r="35" spans="1:6" ht="22.5" customHeight="1">
      <c r="A35" s="109">
        <v>29</v>
      </c>
      <c r="B35" s="132">
        <v>19288</v>
      </c>
      <c r="C35" s="110" t="s">
        <v>121</v>
      </c>
      <c r="D35" s="109" t="s">
        <v>122</v>
      </c>
      <c r="E35" s="111">
        <v>9000</v>
      </c>
      <c r="F35" s="111">
        <v>225</v>
      </c>
    </row>
    <row r="36" spans="1:6" ht="22.5" customHeight="1">
      <c r="A36" s="109">
        <v>30</v>
      </c>
      <c r="B36" s="132">
        <v>19400</v>
      </c>
      <c r="C36" s="110" t="s">
        <v>123</v>
      </c>
      <c r="D36" s="109" t="s">
        <v>124</v>
      </c>
      <c r="E36" s="111">
        <v>25000</v>
      </c>
      <c r="F36" s="111">
        <v>1250</v>
      </c>
    </row>
    <row r="37" spans="1:6" ht="22.5" customHeight="1">
      <c r="A37" s="109">
        <v>31</v>
      </c>
      <c r="B37" s="132">
        <v>19429</v>
      </c>
      <c r="C37" s="110" t="s">
        <v>125</v>
      </c>
      <c r="D37" s="109" t="s">
        <v>126</v>
      </c>
      <c r="E37" s="111">
        <v>30000</v>
      </c>
      <c r="F37" s="111">
        <v>375</v>
      </c>
    </row>
    <row r="38" spans="1:6" ht="22.5" customHeight="1">
      <c r="A38" s="109">
        <v>32</v>
      </c>
      <c r="B38" s="132">
        <v>19653</v>
      </c>
      <c r="C38" s="110" t="s">
        <v>127</v>
      </c>
      <c r="D38" s="109" t="s">
        <v>128</v>
      </c>
      <c r="E38" s="111">
        <v>50000</v>
      </c>
      <c r="F38" s="111">
        <v>313</v>
      </c>
    </row>
    <row r="39" spans="1:6" ht="22.5" customHeight="1">
      <c r="A39" s="109">
        <v>33</v>
      </c>
      <c r="B39" s="132">
        <v>19659</v>
      </c>
      <c r="C39" s="110" t="s">
        <v>129</v>
      </c>
      <c r="D39" s="109" t="s">
        <v>130</v>
      </c>
      <c r="E39" s="111">
        <v>13000</v>
      </c>
      <c r="F39" s="111">
        <v>82</v>
      </c>
    </row>
    <row r="40" spans="1:6" ht="22.5" customHeight="1">
      <c r="A40" s="109">
        <v>34</v>
      </c>
      <c r="B40" s="132">
        <v>19661</v>
      </c>
      <c r="C40" s="110" t="s">
        <v>131</v>
      </c>
      <c r="D40" s="109" t="s">
        <v>120</v>
      </c>
      <c r="E40" s="111">
        <v>16600</v>
      </c>
      <c r="F40" s="111">
        <v>104</v>
      </c>
    </row>
    <row r="41" spans="1:6" ht="22.5" customHeight="1">
      <c r="A41" s="109">
        <v>35</v>
      </c>
      <c r="B41" s="132">
        <v>19752</v>
      </c>
      <c r="C41" s="110" t="s">
        <v>132</v>
      </c>
      <c r="D41" s="109" t="s">
        <v>133</v>
      </c>
      <c r="E41" s="111">
        <v>20000</v>
      </c>
      <c r="F41" s="111">
        <v>125</v>
      </c>
    </row>
    <row r="42" spans="1:6" ht="22.5" customHeight="1">
      <c r="A42" s="109">
        <v>36</v>
      </c>
      <c r="B42" s="132">
        <v>19787</v>
      </c>
      <c r="C42" s="110" t="s">
        <v>134</v>
      </c>
      <c r="D42" s="109" t="s">
        <v>111</v>
      </c>
      <c r="E42" s="111">
        <v>39000</v>
      </c>
      <c r="F42" s="111">
        <v>488</v>
      </c>
    </row>
    <row r="43" spans="1:6" ht="22.5" customHeight="1">
      <c r="A43" s="109">
        <v>37</v>
      </c>
      <c r="B43" s="132">
        <v>19976</v>
      </c>
      <c r="C43" s="110" t="s">
        <v>135</v>
      </c>
      <c r="D43" s="109" t="s">
        <v>115</v>
      </c>
      <c r="E43" s="111">
        <v>40000</v>
      </c>
      <c r="F43" s="111">
        <v>250</v>
      </c>
    </row>
    <row r="44" spans="1:6" ht="22.5" customHeight="1">
      <c r="A44" s="109">
        <v>38</v>
      </c>
      <c r="B44" s="132">
        <v>239178</v>
      </c>
      <c r="C44" s="110" t="s">
        <v>136</v>
      </c>
      <c r="D44" s="109" t="s">
        <v>137</v>
      </c>
      <c r="E44" s="111">
        <v>13000</v>
      </c>
      <c r="F44" s="111">
        <v>82</v>
      </c>
    </row>
    <row r="45" spans="1:6" ht="22.5" customHeight="1">
      <c r="A45" s="109">
        <v>39</v>
      </c>
      <c r="B45" s="132">
        <v>239179</v>
      </c>
      <c r="C45" s="110" t="s">
        <v>138</v>
      </c>
      <c r="D45" s="109" t="s">
        <v>139</v>
      </c>
      <c r="E45" s="111">
        <v>50000</v>
      </c>
      <c r="F45" s="111">
        <v>625</v>
      </c>
    </row>
    <row r="46" spans="1:6" ht="22.5" customHeight="1">
      <c r="A46" s="109">
        <v>40</v>
      </c>
      <c r="B46" s="132">
        <v>239185</v>
      </c>
      <c r="C46" s="110" t="s">
        <v>140</v>
      </c>
      <c r="D46" s="109" t="s">
        <v>141</v>
      </c>
      <c r="E46" s="111">
        <v>16600</v>
      </c>
      <c r="F46" s="111">
        <v>104</v>
      </c>
    </row>
    <row r="47" spans="1:6" ht="22.5" customHeight="1">
      <c r="A47" s="109">
        <v>41</v>
      </c>
      <c r="B47" s="132">
        <v>239189</v>
      </c>
      <c r="C47" s="110" t="s">
        <v>142</v>
      </c>
      <c r="D47" s="109" t="s">
        <v>143</v>
      </c>
      <c r="E47" s="111">
        <v>15000</v>
      </c>
      <c r="F47" s="111">
        <v>282</v>
      </c>
    </row>
    <row r="48" spans="1:6" ht="22.5" customHeight="1">
      <c r="A48" s="109">
        <v>42</v>
      </c>
      <c r="B48" s="132">
        <v>239206</v>
      </c>
      <c r="C48" s="110" t="s">
        <v>144</v>
      </c>
      <c r="D48" s="109" t="s">
        <v>145</v>
      </c>
      <c r="E48" s="111">
        <v>60000</v>
      </c>
      <c r="F48" s="111">
        <v>375</v>
      </c>
    </row>
    <row r="49" spans="1:6" ht="22.5" customHeight="1">
      <c r="A49" s="109">
        <v>43</v>
      </c>
      <c r="B49" s="132">
        <v>239308</v>
      </c>
      <c r="C49" s="110" t="s">
        <v>146</v>
      </c>
      <c r="D49" s="109" t="s">
        <v>147</v>
      </c>
      <c r="E49" s="111">
        <v>20000</v>
      </c>
      <c r="F49" s="111">
        <v>125</v>
      </c>
    </row>
    <row r="50" spans="1:6" ht="22.5" customHeight="1">
      <c r="A50" s="109">
        <v>44</v>
      </c>
      <c r="B50" s="132">
        <v>239349</v>
      </c>
      <c r="C50" s="110" t="s">
        <v>148</v>
      </c>
      <c r="D50" s="109" t="s">
        <v>149</v>
      </c>
      <c r="E50" s="111">
        <v>39000</v>
      </c>
      <c r="F50" s="111">
        <v>244</v>
      </c>
    </row>
    <row r="51" spans="1:6" ht="22.5" customHeight="1">
      <c r="A51" s="109">
        <v>45</v>
      </c>
      <c r="B51" s="132">
        <v>20366</v>
      </c>
      <c r="C51" s="110" t="s">
        <v>179</v>
      </c>
      <c r="D51" s="109" t="s">
        <v>180</v>
      </c>
      <c r="E51" s="111">
        <v>26000</v>
      </c>
      <c r="F51" s="111">
        <v>163</v>
      </c>
    </row>
    <row r="52" spans="1:6" ht="22.5" customHeight="1">
      <c r="A52" s="109">
        <v>46</v>
      </c>
      <c r="B52" s="132">
        <v>20436</v>
      </c>
      <c r="C52" s="110" t="s">
        <v>203</v>
      </c>
      <c r="D52" s="109" t="s">
        <v>204</v>
      </c>
      <c r="E52" s="111">
        <v>60000</v>
      </c>
      <c r="F52" s="111">
        <v>375</v>
      </c>
    </row>
    <row r="53" spans="1:6" ht="22.5" customHeight="1">
      <c r="A53" s="109">
        <v>47</v>
      </c>
      <c r="B53" s="132">
        <v>20386</v>
      </c>
      <c r="C53" s="110" t="s">
        <v>205</v>
      </c>
      <c r="D53" s="109" t="s">
        <v>206</v>
      </c>
      <c r="E53" s="111">
        <v>40000</v>
      </c>
      <c r="F53" s="111">
        <v>1000</v>
      </c>
    </row>
    <row r="54" spans="1:6" ht="22.5" customHeight="1">
      <c r="A54" s="109">
        <v>48</v>
      </c>
      <c r="B54" s="132">
        <v>20582</v>
      </c>
      <c r="C54" s="110" t="s">
        <v>207</v>
      </c>
      <c r="D54" s="109" t="s">
        <v>208</v>
      </c>
      <c r="E54" s="111">
        <v>39000</v>
      </c>
      <c r="F54" s="111">
        <v>488</v>
      </c>
    </row>
    <row r="55" spans="1:6" ht="22.5" customHeight="1">
      <c r="A55" s="109">
        <v>49</v>
      </c>
      <c r="B55" s="132">
        <v>20913</v>
      </c>
      <c r="C55" s="110" t="s">
        <v>209</v>
      </c>
      <c r="D55" s="109" t="s">
        <v>147</v>
      </c>
      <c r="E55" s="111">
        <v>20000</v>
      </c>
      <c r="F55" s="111">
        <v>625</v>
      </c>
    </row>
    <row r="56" spans="1:6" ht="22.5" customHeight="1">
      <c r="A56" s="109">
        <v>50</v>
      </c>
      <c r="B56" s="132">
        <v>20681</v>
      </c>
      <c r="C56" s="110" t="s">
        <v>210</v>
      </c>
      <c r="D56" s="109" t="s">
        <v>201</v>
      </c>
      <c r="E56" s="111">
        <v>40000</v>
      </c>
      <c r="F56" s="111">
        <v>250</v>
      </c>
    </row>
    <row r="57" spans="1:6" ht="22.5" customHeight="1">
      <c r="A57" s="109">
        <v>51</v>
      </c>
      <c r="B57" s="132">
        <v>20766</v>
      </c>
      <c r="C57" s="110" t="s">
        <v>202</v>
      </c>
      <c r="D57" s="109" t="s">
        <v>221</v>
      </c>
      <c r="E57" s="111">
        <v>15000</v>
      </c>
      <c r="F57" s="111">
        <v>188</v>
      </c>
    </row>
    <row r="58" spans="1:6" ht="22.5" customHeight="1">
      <c r="A58" s="109">
        <v>52</v>
      </c>
      <c r="B58" s="132">
        <v>21499</v>
      </c>
      <c r="C58" s="110" t="s">
        <v>270</v>
      </c>
      <c r="D58" s="109" t="s">
        <v>271</v>
      </c>
      <c r="E58" s="111">
        <v>26000</v>
      </c>
      <c r="F58" s="111">
        <v>163</v>
      </c>
    </row>
    <row r="59" spans="1:6" ht="22.5" customHeight="1">
      <c r="A59" s="109">
        <v>53</v>
      </c>
      <c r="B59" s="132">
        <v>21499</v>
      </c>
      <c r="C59" s="110" t="s">
        <v>272</v>
      </c>
      <c r="D59" s="109" t="s">
        <v>273</v>
      </c>
      <c r="E59" s="111">
        <v>24000</v>
      </c>
      <c r="F59" s="111">
        <v>150</v>
      </c>
    </row>
    <row r="60" spans="1:6" ht="22.5" customHeight="1">
      <c r="A60" s="109">
        <v>54</v>
      </c>
      <c r="B60" s="132">
        <v>21833</v>
      </c>
      <c r="C60" s="110" t="s">
        <v>274</v>
      </c>
      <c r="D60" s="109" t="s">
        <v>275</v>
      </c>
      <c r="E60" s="111">
        <v>30000</v>
      </c>
      <c r="F60" s="111">
        <v>188</v>
      </c>
    </row>
    <row r="61" spans="1:6" ht="22.5" customHeight="1">
      <c r="A61" s="109">
        <v>55</v>
      </c>
      <c r="B61" s="132">
        <v>21509</v>
      </c>
      <c r="C61" s="110" t="s">
        <v>291</v>
      </c>
      <c r="D61" s="109" t="s">
        <v>201</v>
      </c>
      <c r="E61" s="111">
        <v>40000</v>
      </c>
      <c r="F61" s="111">
        <v>250</v>
      </c>
    </row>
    <row r="62" spans="1:6" ht="22.5" customHeight="1">
      <c r="A62" s="109">
        <v>56</v>
      </c>
      <c r="B62" s="132">
        <v>20871</v>
      </c>
      <c r="C62" s="110" t="s">
        <v>200</v>
      </c>
      <c r="D62" s="109" t="s">
        <v>91</v>
      </c>
      <c r="E62" s="111">
        <v>40000</v>
      </c>
      <c r="F62" s="111">
        <v>6000</v>
      </c>
    </row>
    <row r="63" spans="1:6" ht="22.5" customHeight="1">
      <c r="A63" s="109">
        <v>57</v>
      </c>
      <c r="B63" s="132">
        <v>21001</v>
      </c>
      <c r="C63" s="110" t="s">
        <v>456</v>
      </c>
      <c r="D63" s="109" t="s">
        <v>208</v>
      </c>
      <c r="E63" s="111">
        <v>39000</v>
      </c>
      <c r="F63" s="111">
        <v>4877</v>
      </c>
    </row>
    <row r="64" spans="1:6" ht="22.5" customHeight="1">
      <c r="A64" s="109">
        <v>58</v>
      </c>
      <c r="B64" s="132">
        <v>240687</v>
      </c>
      <c r="C64" s="110" t="s">
        <v>265</v>
      </c>
      <c r="D64" s="109" t="s">
        <v>461</v>
      </c>
      <c r="E64" s="111">
        <v>26000</v>
      </c>
      <c r="F64" s="111">
        <v>326</v>
      </c>
    </row>
    <row r="65" spans="1:6" ht="22.5" customHeight="1">
      <c r="A65" s="106" t="s">
        <v>67</v>
      </c>
      <c r="B65" s="106" t="s">
        <v>68</v>
      </c>
      <c r="C65" s="107" t="s">
        <v>69</v>
      </c>
      <c r="D65" s="106" t="s">
        <v>70</v>
      </c>
      <c r="E65" s="108" t="s">
        <v>71</v>
      </c>
      <c r="F65" s="108" t="s">
        <v>72</v>
      </c>
    </row>
    <row r="66" spans="1:6" ht="22.5" customHeight="1">
      <c r="A66" s="109">
        <v>59</v>
      </c>
      <c r="B66" s="132">
        <v>240687</v>
      </c>
      <c r="C66" s="110" t="s">
        <v>264</v>
      </c>
      <c r="D66" s="109" t="s">
        <v>462</v>
      </c>
      <c r="E66" s="111">
        <v>24000</v>
      </c>
      <c r="F66" s="111">
        <v>300</v>
      </c>
    </row>
    <row r="67" spans="1:6" ht="22.5" customHeight="1">
      <c r="A67" s="109">
        <v>60</v>
      </c>
      <c r="B67" s="132">
        <v>21549</v>
      </c>
      <c r="C67" s="110" t="s">
        <v>250</v>
      </c>
      <c r="D67" s="109" t="s">
        <v>463</v>
      </c>
      <c r="E67" s="111">
        <v>50000</v>
      </c>
      <c r="F67" s="111">
        <v>625</v>
      </c>
    </row>
    <row r="68" spans="1:6" ht="22.5" customHeight="1">
      <c r="A68" s="109">
        <v>61</v>
      </c>
      <c r="B68" s="132">
        <v>21541</v>
      </c>
      <c r="C68" s="110" t="s">
        <v>253</v>
      </c>
      <c r="D68" s="109" t="s">
        <v>254</v>
      </c>
      <c r="E68" s="111">
        <v>76000</v>
      </c>
      <c r="F68" s="111">
        <v>950</v>
      </c>
    </row>
    <row r="69" spans="1:6" ht="22.5" customHeight="1">
      <c r="A69" s="109">
        <v>62</v>
      </c>
      <c r="B69" s="132">
        <v>17931</v>
      </c>
      <c r="C69" s="110" t="s">
        <v>94</v>
      </c>
      <c r="D69" s="109" t="s">
        <v>95</v>
      </c>
      <c r="E69" s="111">
        <v>40000</v>
      </c>
      <c r="F69" s="111">
        <v>250</v>
      </c>
    </row>
    <row r="70" spans="1:6" ht="22.5" customHeight="1">
      <c r="A70" s="109">
        <v>63</v>
      </c>
      <c r="B70" s="132">
        <v>237770</v>
      </c>
      <c r="C70" s="110" t="s">
        <v>105</v>
      </c>
      <c r="D70" s="164" t="s">
        <v>469</v>
      </c>
      <c r="E70" s="111">
        <v>25000</v>
      </c>
      <c r="F70" s="111">
        <v>250</v>
      </c>
    </row>
    <row r="71" spans="1:6" ht="22.5" customHeight="1">
      <c r="A71" s="109">
        <v>64</v>
      </c>
      <c r="B71" s="132">
        <v>21541</v>
      </c>
      <c r="C71" s="110" t="s">
        <v>252</v>
      </c>
      <c r="D71" s="109" t="s">
        <v>670</v>
      </c>
      <c r="E71" s="111">
        <v>40000</v>
      </c>
      <c r="F71" s="111">
        <v>1500</v>
      </c>
    </row>
    <row r="72" spans="1:6" ht="22.5" customHeight="1">
      <c r="A72" s="109"/>
      <c r="B72" s="132"/>
      <c r="C72" s="110"/>
      <c r="D72" s="109"/>
      <c r="E72" s="111"/>
      <c r="F72" s="111"/>
    </row>
    <row r="73" spans="1:6" ht="22.5" customHeight="1" thickBot="1">
      <c r="A73" s="237" t="s">
        <v>6</v>
      </c>
      <c r="B73" s="267"/>
      <c r="C73" s="267"/>
      <c r="D73" s="238"/>
      <c r="E73" s="133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3" s="133">
        <f>SUM(F5:F71)</f>
        <v>45328</v>
      </c>
    </row>
    <row r="74" spans="1:6" ht="22.5" customHeight="1" thickTop="1">
      <c r="A74" s="119"/>
      <c r="B74" s="119"/>
      <c r="C74" s="119"/>
      <c r="D74" s="119"/>
      <c r="E74" s="119"/>
      <c r="F74" s="119"/>
    </row>
    <row r="75" spans="1:6" ht="22.5" customHeight="1">
      <c r="A75" s="119"/>
      <c r="B75" s="119"/>
      <c r="C75" s="119"/>
      <c r="D75" s="119"/>
      <c r="E75" s="119"/>
      <c r="F75" s="119"/>
    </row>
    <row r="76" spans="1:6" ht="22.5" customHeight="1">
      <c r="A76" s="119"/>
      <c r="B76" s="119"/>
      <c r="C76" s="119"/>
      <c r="D76" s="119"/>
      <c r="E76" s="119"/>
      <c r="F76" s="119"/>
    </row>
    <row r="77" spans="1:6" ht="22.5" customHeight="1">
      <c r="A77" s="119"/>
      <c r="B77" s="119"/>
      <c r="C77" s="119"/>
      <c r="D77" s="119"/>
      <c r="E77" s="119"/>
      <c r="F77" s="119"/>
    </row>
    <row r="78" spans="1:6" ht="22.5" customHeight="1">
      <c r="A78" s="119"/>
      <c r="B78" s="119"/>
      <c r="C78" s="119"/>
      <c r="D78" s="119"/>
      <c r="E78" s="119"/>
      <c r="F78" s="119"/>
    </row>
    <row r="79" spans="1:6" ht="22.5" customHeight="1">
      <c r="A79" s="119"/>
      <c r="B79" s="119"/>
      <c r="C79" s="119"/>
      <c r="D79" s="119"/>
      <c r="E79" s="119"/>
      <c r="F79" s="119"/>
    </row>
    <row r="80" spans="1:6" ht="22.5" customHeight="1">
      <c r="A80" s="265" t="s">
        <v>283</v>
      </c>
      <c r="B80" s="265"/>
      <c r="C80" s="265"/>
      <c r="D80" s="265"/>
      <c r="E80" s="265"/>
      <c r="F80" s="265"/>
    </row>
    <row r="81" spans="1:6" ht="22.5" customHeight="1">
      <c r="A81" s="265" t="s">
        <v>281</v>
      </c>
      <c r="B81" s="265"/>
      <c r="C81" s="265"/>
      <c r="D81" s="265"/>
      <c r="E81" s="265"/>
      <c r="F81" s="265"/>
    </row>
    <row r="82" spans="1:6" ht="22.5" customHeight="1">
      <c r="A82" s="265" t="s">
        <v>282</v>
      </c>
      <c r="B82" s="265"/>
      <c r="C82" s="265"/>
      <c r="D82" s="265"/>
      <c r="E82" s="265"/>
      <c r="F82" s="265"/>
    </row>
    <row r="83" ht="18.75" customHeight="1"/>
  </sheetData>
  <sheetProtection/>
  <mergeCells count="7">
    <mergeCell ref="A82:F82"/>
    <mergeCell ref="A1:F1"/>
    <mergeCell ref="A2:F2"/>
    <mergeCell ref="A3:F3"/>
    <mergeCell ref="A73:D73"/>
    <mergeCell ref="A80:F80"/>
    <mergeCell ref="A81:F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2017-09-07T04:44:51Z</cp:lastPrinted>
  <dcterms:created xsi:type="dcterms:W3CDTF">1996-10-14T23:33:28Z</dcterms:created>
  <dcterms:modified xsi:type="dcterms:W3CDTF">2017-09-07T04:49:34Z</dcterms:modified>
  <cp:category/>
  <cp:version/>
  <cp:contentType/>
  <cp:contentStatus/>
</cp:coreProperties>
</file>